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upphandlingsmyndigheten.sharepoint.com/sites/cirkular-ekonomi/Delade dokument/RU Miljöspend/04 Del LCA-indikatorer/Filer att publicera/"/>
    </mc:Choice>
  </mc:AlternateContent>
  <xr:revisionPtr revIDLastSave="1016" documentId="13_ncr:1_{FF058FC2-7CE3-4079-8437-2A0C09BCB352}" xr6:coauthVersionLast="47" xr6:coauthVersionMax="47" xr10:uidLastSave="{FB8304DB-8DB4-4CC5-AD9A-9FB9C065C0C7}"/>
  <bookViews>
    <workbookView xWindow="28695" yWindow="0" windowWidth="14610" windowHeight="15585" firstSheet="1" activeTab="1" xr2:uid="{B6C3806F-AC5E-4EC3-8C4E-CAEE29329E04}"/>
  </bookViews>
  <sheets>
    <sheet name="Information om version (2)" sheetId="14" state="hidden" r:id="rId1"/>
    <sheet name="Information om version" sheetId="13" r:id="rId2"/>
    <sheet name="Information Drivmedel" sheetId="10" r:id="rId3"/>
    <sheet name="Fördelningsnyckel drivmedel" sheetId="12" r:id="rId4"/>
  </sheets>
  <externalReferences>
    <externalReference r:id="rId5"/>
  </externalReferences>
  <definedNames>
    <definedName name="_1Signallista2016Avtalmatcharejalla_Crosstab1_Crosstab1_Columns" localSheetId="1">[1]Bas!#REF!</definedName>
    <definedName name="_1Signallista2016Avtalmatcharejalla_Crosstab1_Crosstab1_Columns" localSheetId="0">[1]Bas!#REF!</definedName>
    <definedName name="_1Signallista2016Avtalmatcharejalla_Crosstab1_Crosstab1_Columns">[1]Bas!#REF!</definedName>
    <definedName name="_1Signallista2016Avtalmatcharejalla_Crosstab1_Crosstab1_Measure" localSheetId="1">[1]Bas!#REF!</definedName>
    <definedName name="_1Signallista2016Avtalmatcharejalla_Crosstab1_Crosstab1_Measure" localSheetId="0">[1]Bas!#REF!</definedName>
    <definedName name="_1Signallista2016Avtalmatcharejalla_Crosstab1_Crosstab1_Measure">[1]Bas!#REF!</definedName>
    <definedName name="_Hlk90904383" localSheetId="2">'Information Drivmedel'!$K$15</definedName>
    <definedName name="cpv_2008_1" localSheetId="1">#REF!</definedName>
    <definedName name="cpv_2008_1" localSheetId="0">#REF!</definedName>
    <definedName name="cpv_2008_1">#REF!</definedName>
    <definedName name="cpv_supplement_2008_2" localSheetId="1">#REF!</definedName>
    <definedName name="cpv_supplement_2008_2" localSheetId="0">#REF!</definedName>
    <definedName name="cpv_supplement_2008_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2" l="1"/>
  <c r="R41" i="12"/>
  <c r="P41" i="12"/>
  <c r="L41" i="12"/>
  <c r="R22" i="12"/>
  <c r="R21" i="12"/>
  <c r="P34" i="12"/>
  <c r="P22" i="12"/>
  <c r="P21" i="12"/>
  <c r="L14" i="12" l="1"/>
  <c r="H9" i="12" l="1"/>
  <c r="P29" i="12" l="1"/>
  <c r="R29" i="12" s="1"/>
  <c r="P28" i="12"/>
  <c r="R28" i="12" s="1"/>
  <c r="R34" i="12"/>
  <c r="P38" i="12"/>
  <c r="R38" i="12" s="1"/>
  <c r="P30" i="12"/>
  <c r="R30" i="12" s="1"/>
  <c r="P24" i="12"/>
  <c r="R24" i="12" s="1"/>
  <c r="P35" i="12"/>
  <c r="R35" i="12" s="1"/>
  <c r="P27" i="12"/>
  <c r="R27" i="12" s="1"/>
  <c r="P23" i="12"/>
  <c r="R23" i="12" s="1"/>
  <c r="P33" i="12"/>
  <c r="R33" i="12" s="1"/>
  <c r="R11" i="12" l="1"/>
  <c r="P11" i="12" l="1"/>
  <c r="P14" i="12"/>
</calcChain>
</file>

<file path=xl/sharedStrings.xml><?xml version="1.0" encoding="utf-8"?>
<sst xmlns="http://schemas.openxmlformats.org/spreadsheetml/2006/main" count="297" uniqueCount="196">
  <si>
    <t>Miljöspendanalysens fördelningsnyckel för drivmedel (version 3, årgång 2024)</t>
  </si>
  <si>
    <t>Vid användning</t>
  </si>
  <si>
    <t>Vid användning av material i denna fil så ange källan med källhanvisning.</t>
  </si>
  <si>
    <t>Vid publicering av material som bearbetats med hjälp av material i denna fil ska källan anges som: Med bearbetning av/ med hjälp av, eller likande, samt källan.</t>
  </si>
  <si>
    <t>Du som använder filen eller materialet får själv ta fullt ansvar för hur materialet används och för resultat av användning.</t>
  </si>
  <si>
    <t xml:space="preserve">Hur CPV-koder och/eller SNI-koder och/eller andra koder i detta material presenteras eller har använts utgör inte, och kan inte användas som, medel för tolkningar ur juridiskt hänseende avseende tröskelvärden eller i andra upphandlings- eller skatterättsliga eller i andra rättsliga sammanhang.   </t>
  </si>
  <si>
    <t>Kontakt vid frågor</t>
  </si>
  <si>
    <t>Frågeservice</t>
  </si>
  <si>
    <t>https://www.upphandlingsmyndigheten.se/frageportalen/</t>
  </si>
  <si>
    <t>08-58621701</t>
  </si>
  <si>
    <t>Versioner och förändringar</t>
  </si>
  <si>
    <t>Första version</t>
  </si>
  <si>
    <t>årgång 2022</t>
  </si>
  <si>
    <t>Johansson, Jens et al (2022-02-17) Miljöspendanalys, miljöindikatorer - fördelningsnycklar. Upphandlingsmyndigheten, Solna.</t>
  </si>
  <si>
    <t>Andra versionen</t>
  </si>
  <si>
    <t>Johansson, Jens et al (2022-03-02) Miljöspendanalys, miljöindikatorer - fördelningsnycklar. Upphandlingsmyndigheten, Solna.</t>
  </si>
  <si>
    <t>Förändring</t>
  </si>
  <si>
    <t>Logga, kontaktinformation, versionsinformation tilllagd. Förtydligande i vissa texter.</t>
  </si>
  <si>
    <t>Tredje versionen</t>
  </si>
  <si>
    <t>årgång 2024</t>
  </si>
  <si>
    <t>Lönnqvist Tomas, Johansson Jens, Rydberg Tomas (2024-01-26) Miljöspendanalys, miljöindikatorer - fördelningsnyckel drivmedel. IVL Svenska Miljöinstitutet, Göteborg.</t>
  </si>
  <si>
    <t>Fördelningsnyckel på drivmedel för fordon separerade från övriga energislag och indikatorer uppdaterade och diversifierade samt layout uppdaterad.</t>
  </si>
  <si>
    <t>Referenser</t>
  </si>
  <si>
    <t>Referensnummer</t>
  </si>
  <si>
    <t>European comission, Bryssel den 8.7.2020 COM(2020) 301 final. En vätgasstrategi för ett klimatneutralt Europa Sid.5</t>
  </si>
  <si>
    <t>Drivkraft Sverige priser (2023 januari till och med augusti)</t>
  </si>
  <si>
    <t xml:space="preserve">Drivkraft Sverige beräkningsfaktorer </t>
  </si>
  <si>
    <t>Prisuppgifter PREEM</t>
  </si>
  <si>
    <t>E-postkorrespondens med PREEM</t>
  </si>
  <si>
    <t>Börjesson et al. (2016) Methane as vehicle fuel – A well-to-wheel analysis (MetDriv). Report No 2016:06, f3 The Swedish Knowledge Centre for Renewable Transportation Fuels, Sweden</t>
  </si>
  <si>
    <t>Prisuppgifter Circle K</t>
  </si>
  <si>
    <t>E-postkorrespondens med PERCUS</t>
  </si>
  <si>
    <t>Källangivelse</t>
  </si>
  <si>
    <t xml:space="preserve"> </t>
  </si>
  <si>
    <t>Ursprungsfilen: Lönnqvist Tomas, Johansson Jens (2024-01-26) Miljöspendanalys, miljöindikatorer - fördelningsnyckel drivmedel. IVL Svenska Miljöinstitutet, Göteborg.</t>
  </si>
  <si>
    <t>Fördelningsnyckelns funktion</t>
  </si>
  <si>
    <t xml:space="preserve">En fördelningsnyckel kan behövas när en inköpskategori (på den nivå i kategoristrukturen som miljöindikatorerna finns) inte representerar inköpen tillräckligt väl ur miljöhänseende.  </t>
  </si>
  <si>
    <t>När miljöspendanalysen genomförs kan en fördelningsnyckel användas för att försöka få en bättre bild.</t>
  </si>
  <si>
    <t>Inköpssumman på "defaultnivån" (för närvarande nivå 3) i miljöspendanalysens kategoristruktur kopieras till en fördelningsnyckel.</t>
  </si>
  <si>
    <t>I fördelningsnyckeln fördelas den överflyttade inköpssumman till ett antal poster i fördelningsnyckeln. Inköpssummorna kan fördelas procentuellt till de olika posterna.</t>
  </si>
  <si>
    <t xml:space="preserve">Den procentuella fördelningen kan baseras på statistik av på tidigare inköp. </t>
  </si>
  <si>
    <t>För de poster som ingår i respektive fördelningsnyckeln finns ett antal miljöindikatorer preciserade.</t>
  </si>
  <si>
    <r>
      <t>Den del av inköpssumman (kr) som fördelas till en post multipliceras med posten respektive miljöindikator (exempelvis kg CO</t>
    </r>
    <r>
      <rPr>
        <vertAlign val="subscript"/>
        <sz val="12"/>
        <color theme="1"/>
        <rFont val="Calibri"/>
        <family val="2"/>
        <scheme val="minor"/>
      </rPr>
      <t>2</t>
    </r>
    <r>
      <rPr>
        <sz val="12"/>
        <color theme="1"/>
        <rFont val="Calibri"/>
        <family val="2"/>
        <scheme val="minor"/>
      </rPr>
      <t>-e/kr). Produkten blir en miljöpåverkan (exempelvis kg CO</t>
    </r>
    <r>
      <rPr>
        <vertAlign val="subscript"/>
        <sz val="12"/>
        <color theme="1"/>
        <rFont val="Calibri"/>
        <family val="2"/>
        <scheme val="minor"/>
      </rPr>
      <t>2</t>
    </r>
    <r>
      <rPr>
        <sz val="12"/>
        <color theme="1"/>
        <rFont val="Calibri"/>
        <family val="2"/>
        <scheme val="minor"/>
      </rPr>
      <t>-e) per post.</t>
    </r>
  </si>
  <si>
    <t xml:space="preserve">Efter beräkning summeras miljöpåverkan för de olika posterna och flyttas därefter (manuellt) tillbaka till kategoristrukturen (miljöspendanalysen). </t>
  </si>
  <si>
    <t>I kategoristrukturen (miljöspendanalysen) kan värdet av miljöpåverkan som räknats fram från fördelningsnyckeln därefter summeras med värden för miljöpåverkan från andra inköpskategorier.</t>
  </si>
  <si>
    <t>Hur fördelningsnyckeln kan användas</t>
  </si>
  <si>
    <t>Ofta undersöker många offentliga organisationer hur stor andel av olika drivmedel som köps in.</t>
  </si>
  <si>
    <t xml:space="preserve">Sådan information kan användas för att ställa in fördelningsnyckeln så att den beräknade miljöpåverkan från kategorier som samlar fordonsbränsle blir mer representativ för hur inköpen ser ut. </t>
  </si>
  <si>
    <t>Fördelningsnyckeln är INTE förinställd på någon fördelning, det måste göras manuellt.</t>
  </si>
  <si>
    <t xml:space="preserve">Det är för att mana organisationen till att undersöka och arbeta med inköpskategorin fordonsbränsle. </t>
  </si>
  <si>
    <t>Fördelningen ställs in genom att andelen för de olika bränslena i fördelningsfliken ändras.</t>
  </si>
  <si>
    <t>Prisutveckling</t>
  </si>
  <si>
    <t xml:space="preserve">Prisutvecklingen kan ha ändrats från det att underlaget togs fram. </t>
  </si>
  <si>
    <t xml:space="preserve">År 2023 bör användas som basår.  </t>
  </si>
  <si>
    <t xml:space="preserve">För att hantera prisförändringen har vi infört en beräkningsfunktion som är möjlig att justera. </t>
  </si>
  <si>
    <t>Ni kan själva ersätta faktorn med en siffra för prisökning. Då kan oktober 2019 jämföras med aktuell månad aktuellt år.</t>
  </si>
  <si>
    <t>Räknar ni fram prisökning för er egen organisation är det lämpligt att använda era egna uppgifter om det ni måste betala, om ni har tillgång till sådana uppgifter.</t>
  </si>
  <si>
    <t>Har ni inte tillgång till sådana uppgifter kan prisökningar räknas ut, exempelvis, enligt nedan.</t>
  </si>
  <si>
    <t>Exempel på framräkning av prisökning</t>
  </si>
  <si>
    <r>
      <t xml:space="preserve">Observera </t>
    </r>
    <r>
      <rPr>
        <sz val="12"/>
        <color theme="1"/>
        <rFont val="Calibri"/>
        <family val="2"/>
        <scheme val="minor"/>
      </rPr>
      <t>att exemplet räknar på elektricitet, inte fordonsbränslen.</t>
    </r>
  </si>
  <si>
    <t> Producentpris elektricitet</t>
  </si>
  <si>
    <t>2019 oktober</t>
  </si>
  <si>
    <t>2021 oktober</t>
  </si>
  <si>
    <t>35.14 Handel med elektricitet</t>
  </si>
  <si>
    <t>SCB: Producentprisindex efter marknad och produktgrupp SPIN 2015, 2015=100.</t>
  </si>
  <si>
    <t xml:space="preserve">SCB: http://www.statistikdatabasen.scb.se/pxweb/sv/ssd/START__PR__PR0301__PR0301G/PPI2015M/table/tableViewLayout1/  </t>
  </si>
  <si>
    <t>Beräkning av prisökning mellan oktober 2019 och oktober 2021:</t>
  </si>
  <si>
    <r>
      <rPr>
        <b/>
        <sz val="11"/>
        <color rgb="FF000000"/>
        <rFont val="Calibri"/>
        <scheme val="minor"/>
      </rPr>
      <t>Prisökningen</t>
    </r>
    <r>
      <rPr>
        <sz val="11"/>
        <color rgb="FF000000"/>
        <rFont val="Calibri"/>
        <scheme val="minor"/>
      </rPr>
      <t xml:space="preserve"> var: (157,4 – 140,7) = 16,7%. Vilket ger prisjusteringsfaktorn 1,167, att använda i kolumnen för prisjustering, om prisbasen ska justeras.</t>
    </r>
  </si>
  <si>
    <t>Indikatorernas begränsningar</t>
  </si>
  <si>
    <t>Miljövärden i indikatorerna består i de flesta fall inte av median- eller medelvärden utan av tillgängliga värden och beräknade ifrån olika källor. Bristen på tillgängliga källor och statistik samt resurser att ta fram dessa, begränsar möjligheten att ta fram statistiska medianvärden.</t>
  </si>
  <si>
    <t>Indikatorerna utgörs av många decimaler (nio). Det är INTE ett mått på, och ska INTE tas för exakthet. Antalet decimaler är ett resultat på beräkningarna för att få fram respektive indikator.</t>
  </si>
  <si>
    <t>Respektive indikator kommer, beroende på inköpsvolymens storlek, ibland att multipliceras med hundratusentals eller miljontals kronor. Antalet decimaler är satt för att kunna hantera det.</t>
  </si>
  <si>
    <t>Av matematisk princip bör avrundningar ske först efter beräkning. Avrundning av resultat kan lämpligen ske till hundratals kilo.</t>
  </si>
  <si>
    <t>Användaren bör alltid ha i minnet att indikatorerna heter indikatorer för att de ger endast en indikation, resultatet är sålunda också en indikation.</t>
  </si>
  <si>
    <t>Tolkning av resultat</t>
  </si>
  <si>
    <t>Resultat ska ses som indikationer på inköpens klimatpåverkan. Som metodik för att arbeta med resultat av miljöspendanalysen så passar kategoristyrning (category management) bra; de kategorier som analysen indikerar har störst klimatpåverkan</t>
  </si>
  <si>
    <t xml:space="preserve"> (kg CO2-e) bör prioriteras för granskning.</t>
  </si>
  <si>
    <t>Granskning kan leda till att bilden bekräftas eller i kunskap om att analysen bör uppdateras utifrån ny kunskap. Ser analysens indikationer ut att stämma kan indikerade inköpskategorier med störst påverkan ingå i listan av vilka typer av inköp</t>
  </si>
  <si>
    <t>och förbättringsarbeten eller andra insatser som ska prioriteras. Utifrån denna kan strategier för de olika inköpskategorierna tas fram.</t>
  </si>
  <si>
    <t>Analysresultat bör alltid granskas, rimlighetsprövas och tolkas utifrån användarens samlade kunskap och erfarenheter av miljöområdet och inköpsområdet.</t>
  </si>
  <si>
    <t>------------</t>
  </si>
  <si>
    <t>Följ steg 1-4 + steg 5-9.</t>
  </si>
  <si>
    <t>OBSERVERA Färgkoderna</t>
  </si>
  <si>
    <t xml:space="preserve">Slutsteg för alla alternativ: </t>
  </si>
  <si>
    <t>Skriv inte i grå celler</t>
  </si>
  <si>
    <t>Beräknad klimatpåverkan (kg CO2-e) läggs in i Miljöspendanalysen på raden för defult för</t>
  </si>
  <si>
    <t>ljus begia/gula celler kan skrivas i</t>
  </si>
  <si>
    <t>kategorin drivmedel (" 004011055-JJ Ej CPV - Drivmedel - defaultvärde ")</t>
  </si>
  <si>
    <t>data i mörkgrön cell kopieras till den övergripande Miljöspendanalysen</t>
  </si>
  <si>
    <t>Följ instruktionen, steg för steg, nedan</t>
  </si>
  <si>
    <t>RESULTAT:</t>
  </si>
  <si>
    <t>Justeringsbar inställning för beräkning av klimatpåverkan</t>
  </si>
  <si>
    <t>Steg 1</t>
  </si>
  <si>
    <t>Steg 2</t>
  </si>
  <si>
    <t>Steg 3</t>
  </si>
  <si>
    <t>steg 4</t>
  </si>
  <si>
    <r>
      <t>Summa klimatpåverkan (kg CO</t>
    </r>
    <r>
      <rPr>
        <b/>
        <vertAlign val="subscript"/>
        <sz val="11"/>
        <color rgb="FF000000"/>
        <rFont val="Calibri"/>
        <family val="2"/>
        <scheme val="minor"/>
      </rPr>
      <t>2</t>
    </r>
    <r>
      <rPr>
        <b/>
        <sz val="11"/>
        <color indexed="8"/>
        <rFont val="Calibri"/>
        <family val="2"/>
        <scheme val="minor"/>
      </rPr>
      <t>-e)beräknad av egen fördelning x klimatindikatorer.</t>
    </r>
    <r>
      <rPr>
        <b/>
        <sz val="11"/>
        <color rgb="FF000000"/>
        <rFont val="Calibri"/>
        <family val="2"/>
        <scheme val="minor"/>
      </rPr>
      <t xml:space="preserve"> </t>
    </r>
  </si>
  <si>
    <t>Steg 5</t>
  </si>
  <si>
    <t>Steg 6</t>
  </si>
  <si>
    <t>Steg  8</t>
  </si>
  <si>
    <t>Steg 9</t>
  </si>
  <si>
    <t>minus cell D9</t>
  </si>
  <si>
    <t>minus cell E9</t>
  </si>
  <si>
    <t xml:space="preserve">lika med summan i cell H9 som analyseras nedan </t>
  </si>
  <si>
    <t>I denna kolumn fördelar du själv ANDELAR (i hundradelar) av inköpt volym, total volym ska bli =1.</t>
  </si>
  <si>
    <t>I denna kolumn kan du själv justera prisändringar</t>
  </si>
  <si>
    <t>Kontrollera att hela inköpsvolymen är fördelad. Se nedaN i denna kolumn.</t>
  </si>
  <si>
    <t>Nedanstående (i cell R11) summa läggs in i Miljöspendanalysen på raden för defult på kategori Drivmedel (på rad 004011055-JJ Ej CPV - Drivmedel - defaultvärde). Ändra ej i cellen, kopiera summan!</t>
  </si>
  <si>
    <t xml:space="preserve">Infoga summan (kronor) för inköp av                                                            fordonsbränsle , här i cell B9. </t>
  </si>
  <si>
    <t xml:space="preserve">Infoga summa (kronor) för andra betalda avgifter och tillägg eller certifikat - Men bara om dessa ingår i summan ni satt in i cell B9. </t>
  </si>
  <si>
    <t xml:space="preserve">Infoga summa betald moms - Men bara om moms ingår i summan ni satt in i cell B9. </t>
  </si>
  <si>
    <t>Analysera ovanstående (i cell H9) summa i tabellerna nedan.</t>
  </si>
  <si>
    <t>Ovanstående  summa läggs in i Miljöspendanalysen på raden för defult på kategori Drivmedel (på rad 004011055-JJ Ej CPV - Drivmedel - defaultvärde). Ändra ej i cellen, kopiera summan!</t>
  </si>
  <si>
    <t>Summa fördelad inköpsvolym (SEK)</t>
  </si>
  <si>
    <r>
      <t>Summa klimatpåverkan beräknad av egen fördelning x klimatindikatorer.</t>
    </r>
    <r>
      <rPr>
        <sz val="11"/>
        <color rgb="FF000000"/>
        <rFont val="Calibri"/>
        <family val="2"/>
        <scheme val="minor"/>
      </rPr>
      <t xml:space="preserve"> Nedanstående (i cell R11) summa läggs in i Miljöspendanalysen på raden för defult på kategori Drivmedel (på rad 004011055-JJ Ej CPV - Drivmedel - defaultvärde). Ändra ej i cellen, kopiera summan!</t>
    </r>
  </si>
  <si>
    <t>Steg 6. Eventeull prisjustering mot basår. Prisförändring som används för att balansera prisutvecklingen, anges nedan. Sätt in värde utifrån 1 (1= ingen förändring av prisnivå), ange ökning med (värde över 1) och minskning med (värde mindre än 1)</t>
  </si>
  <si>
    <r>
      <t>enhet: kilo koldioxidekvivalenter (kg CO</t>
    </r>
    <r>
      <rPr>
        <vertAlign val="subscript"/>
        <sz val="11"/>
        <color rgb="FF000000"/>
        <rFont val="Calibri"/>
        <family val="2"/>
        <scheme val="minor"/>
      </rPr>
      <t>2</t>
    </r>
    <r>
      <rPr>
        <sz val="11"/>
        <color indexed="8"/>
        <rFont val="Calibri"/>
        <family val="2"/>
        <scheme val="minor"/>
      </rPr>
      <t>-e)</t>
    </r>
  </si>
  <si>
    <t>Kvar att fördela av defaultandel (1)</t>
  </si>
  <si>
    <t>kvar att fördela av inköpsvolym</t>
  </si>
  <si>
    <t>UNSPSC-kod</t>
  </si>
  <si>
    <t>UNSPSC-beteckning</t>
  </si>
  <si>
    <t>Notera!</t>
  </si>
  <si>
    <t xml:space="preserve"> CPV-kod           </t>
  </si>
  <si>
    <t>Utbyggd CPV (ej officiell, hjälp-kod)</t>
  </si>
  <si>
    <t>Beskrivning av fordonsbränslet</t>
  </si>
  <si>
    <t>Klimatindikator     (kg CO2-e/kr)</t>
  </si>
  <si>
    <t>Bas, år</t>
  </si>
  <si>
    <t>Tillkommande information</t>
  </si>
  <si>
    <t>Referens</t>
  </si>
  <si>
    <r>
      <t xml:space="preserve"> Steg 5. Skriv själv in</t>
    </r>
    <r>
      <rPr>
        <b/>
        <u val="singleAccounting"/>
        <sz val="12"/>
        <rFont val="Calibri"/>
        <family val="2"/>
        <scheme val="minor"/>
      </rPr>
      <t xml:space="preserve"> ANDELEN av</t>
    </r>
    <r>
      <rPr>
        <b/>
        <sz val="12"/>
        <rFont val="Calibri"/>
        <family val="2"/>
        <scheme val="minor"/>
      </rPr>
      <t xml:space="preserve"> total inköpssumma för fordonsbränslen. Ange siffra mellan 0 och 1, i cellerna nedan på den/de rader ni valt.</t>
    </r>
  </si>
  <si>
    <t>Födelad inköpsvolym (kr) SEK   (ändra ej i cellerna, fördelningen sker i steg 5)</t>
  </si>
  <si>
    <t>Beräknad klimatpåverkan (kg CO2-e)= fördelad volym x klimatindikator   (ändra ej i cellerna)</t>
  </si>
  <si>
    <t>004011055-JJ</t>
  </si>
  <si>
    <t>Ej CPV - Drivmedel - defaultvärde</t>
  </si>
  <si>
    <t>Bränslen</t>
  </si>
  <si>
    <t>09100000-0</t>
  </si>
  <si>
    <t>Drivmedel</t>
  </si>
  <si>
    <t>Fossila, huvudsakligen</t>
  </si>
  <si>
    <t>09100000-01</t>
  </si>
  <si>
    <t>Bränslen, drivmedel fossila</t>
  </si>
  <si>
    <t>09100000-0112 (2023)</t>
  </si>
  <si>
    <t>Bensin - fossil, med 2023 års Svensk etanol pliktkvotsinblandning (inkl. användning)</t>
  </si>
  <si>
    <t>Gäller 2022 fram till och med 2023</t>
  </si>
  <si>
    <t>335, 336</t>
  </si>
  <si>
    <t>09100000-0112 (2024)</t>
  </si>
  <si>
    <t>Bensin - fossil, med 2024 års Svensk etanol pliktkvotsinblandning (inkl. användning)</t>
  </si>
  <si>
    <t>Gäller pliktkvotsnivå år 2024, pris januari 2024</t>
  </si>
  <si>
    <t>335, 336, 395</t>
  </si>
  <si>
    <t>09100000-0122 (2023)</t>
  </si>
  <si>
    <t>Diesel - fossil, med 2023 års Svensk etanol pliktkvotsinblandning (inkl. användning)</t>
  </si>
  <si>
    <t>09100000-0122 (2024)</t>
  </si>
  <si>
    <t>Diesel - fossil, med 2024 års Svensk etanol pliktkvotsinblandning (inkl. användning)</t>
  </si>
  <si>
    <t>Blandade, stor andel biobaserat</t>
  </si>
  <si>
    <t>09100000-02</t>
  </si>
  <si>
    <t>Bränslen, drivmedel blandning fossila och biobaserade</t>
  </si>
  <si>
    <t>09100000-02185</t>
  </si>
  <si>
    <t>E85 - Årssnitt  (inkl. användning)</t>
  </si>
  <si>
    <t xml:space="preserve">Årssnitt biobaserad etanol ca 80%, ca 20% fossil bensin </t>
  </si>
  <si>
    <t>E85 - April-Oktober  (inkl. användning)</t>
  </si>
  <si>
    <t>April-Oktober, biobaserad etanol ca 85%, ca 15% fossil bensin</t>
  </si>
  <si>
    <t>E85 - November-Mars  (inkl. användning)</t>
  </si>
  <si>
    <t>November-Mars, biobaserad etanol ca 75%, ca 25% fossil bensin</t>
  </si>
  <si>
    <t>09100000-02252</t>
  </si>
  <si>
    <t xml:space="preserve">Diesel 35 % förnybart inblandat (inkl. användning) </t>
  </si>
  <si>
    <t>Räknad på Preem Evolution diesel</t>
  </si>
  <si>
    <t>343, 344</t>
  </si>
  <si>
    <t>Biobaserade, förnybart</t>
  </si>
  <si>
    <t>09100000-03</t>
  </si>
  <si>
    <t>Bränslen, drivmedel helt biobaserade</t>
  </si>
  <si>
    <t>09100000-0321</t>
  </si>
  <si>
    <t>Biodiesel - 100% biobaserad FAME (inklusive användning)</t>
  </si>
  <si>
    <t>Så kallad FAME. RME är en slags FAME.</t>
  </si>
  <si>
    <t>09100000-0322</t>
  </si>
  <si>
    <t>Biodiesel - 100% biobaserad HVO (inklusive användning)</t>
  </si>
  <si>
    <t>Så kallad HVO</t>
  </si>
  <si>
    <t>09100000-0340</t>
  </si>
  <si>
    <t>Biogas för fordonsdrift (Inkl. användning)</t>
  </si>
  <si>
    <t>Värdet är för 100% biogas. Medelblandning i fordonsgas vid tappstation i Sverige är 96% biogas och 4% fossilgas</t>
  </si>
  <si>
    <t>394, 395</t>
  </si>
  <si>
    <t>Andra bränslen</t>
  </si>
  <si>
    <t>09100000-04</t>
  </si>
  <si>
    <t>Bränslen, drivmedel ej fossila eller biobaserade</t>
  </si>
  <si>
    <t>Förnybart</t>
  </si>
  <si>
    <t>09100000-04411</t>
  </si>
  <si>
    <t xml:space="preserve">Vätgas, gas spjälkad med el från solceller </t>
  </si>
  <si>
    <t>77, 454</t>
  </si>
  <si>
    <t>Övrigt</t>
  </si>
  <si>
    <t>09310000-5</t>
  </si>
  <si>
    <t>Elektricitet</t>
  </si>
  <si>
    <t>Se fördelningsnyckeln för elektricitet. Köpt elektricitet går dock oftast ej att skilja från fastighets- och verksamhets-el och hamnar därför i inköpskategorin elektricitet.</t>
  </si>
  <si>
    <t>Total andel, summa av ovan</t>
  </si>
  <si>
    <t>Total summa av ovan</t>
  </si>
  <si>
    <t>Miljöspendanalys, miljöindikatorer - fördelningsnycklar. Upphandlingsmyndigheten, Solna.</t>
  </si>
  <si>
    <t>Miljöspendanalys, miljöindikatorer - fördelningsnyckel elektricitet. IVL Svenska Miljöinstitutet, Göteborg.</t>
  </si>
  <si>
    <t>Miljöspendanalysens fördelningsnyckel för drivmedel (version 3, 2024-01-26)</t>
  </si>
  <si>
    <t>Klimatberäkning av inköp av fordonsbränslen (version 3, 2024-01-26)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</si>
</sst>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000000000000000"/>
    <numFmt numFmtId="165" formatCode="_-* #,##0_-;\-* #,##0_-;_-* &quot;-&quot;??_-;_-@_-"/>
    <numFmt numFmtId="166" formatCode="_-* #,##0.0000000_-;\-* #,##0.0000000_-;_-* &quot;-&quot;??_-;_-@_-"/>
    <numFmt numFmtId="167" formatCode="_-* #,##0.00\ _k_r_-;\-* #,##0.00\ _k_r_-;_-* &quot;-&quot;???????\ _k_r_-;_-@_-"/>
    <numFmt numFmtId="168" formatCode="_-* #,##0.000000_-;\-* #,##0.000000_-;_-* &quot;-&quot;??_-;_-@_-"/>
    <numFmt numFmtId="169" formatCode="_-* #,##0.0000_-;\-* #,##0.0000_-;_-* &quot;-&quot;??_-;_-@_-"/>
    <numFmt numFmtId="170" formatCode="_-* #,##0.000_-;\-* #,##0.000_-;_-* &quot;-&quot;??_-;_-@_-"/>
    <numFmt numFmtId="171" formatCode="0.0000000000"/>
    <numFmt numFmtId="172" formatCode="0.000000000"/>
  </numFmts>
  <fonts count="35" x14ac:knownFonts="1">
    <font>
      <sz val="11"/>
      <color theme="1"/>
      <name val="Calibri"/>
      <family val="2"/>
      <scheme val="minor"/>
    </font>
    <font>
      <sz val="11"/>
      <color theme="1"/>
      <name val="Calibri"/>
      <family val="2"/>
      <scheme val="minor"/>
    </font>
    <font>
      <sz val="11"/>
      <color rgb="FF3F3F76"/>
      <name val="Calibri"/>
      <family val="2"/>
      <scheme val="minor"/>
    </font>
    <font>
      <b/>
      <sz val="11"/>
      <color theme="1"/>
      <name val="Calibri"/>
      <family val="2"/>
      <scheme val="minor"/>
    </font>
    <font>
      <sz val="10"/>
      <name val="Arial"/>
      <family val="2"/>
    </font>
    <font>
      <sz val="11"/>
      <color theme="1" tint="0.34998626667073579"/>
      <name val="Calibri"/>
      <family val="2"/>
      <scheme val="minor"/>
    </font>
    <font>
      <sz val="11"/>
      <name val="Calibri"/>
      <family val="2"/>
      <scheme val="minor"/>
    </font>
    <font>
      <sz val="11"/>
      <color indexed="8"/>
      <name val="Calibri"/>
      <family val="2"/>
      <scheme val="minor"/>
    </font>
    <font>
      <b/>
      <sz val="14"/>
      <color indexed="8"/>
      <name val="Calibri"/>
      <family val="2"/>
      <scheme val="minor"/>
    </font>
    <font>
      <b/>
      <sz val="11"/>
      <color indexed="8"/>
      <name val="Calibri"/>
      <family val="2"/>
      <scheme val="minor"/>
    </font>
    <font>
      <b/>
      <sz val="12"/>
      <name val="Calibri"/>
      <family val="2"/>
      <scheme val="minor"/>
    </font>
    <font>
      <sz val="12"/>
      <color indexed="8"/>
      <name val="Calibri"/>
      <family val="2"/>
      <scheme val="minor"/>
    </font>
    <font>
      <b/>
      <sz val="12"/>
      <color indexed="8"/>
      <name val="Calibri"/>
      <family val="2"/>
      <scheme val="minor"/>
    </font>
    <font>
      <u/>
      <sz val="11"/>
      <color theme="10"/>
      <name val="Calibri"/>
      <family val="2"/>
      <scheme val="minor"/>
    </font>
    <font>
      <sz val="10"/>
      <color theme="1"/>
      <name val="Georgia"/>
      <family val="1"/>
    </font>
    <font>
      <b/>
      <sz val="16"/>
      <color theme="1"/>
      <name val="Calibri"/>
      <family val="2"/>
      <scheme val="minor"/>
    </font>
    <font>
      <sz val="12"/>
      <color theme="1"/>
      <name val="Calibri"/>
      <family val="2"/>
      <scheme val="minor"/>
    </font>
    <font>
      <i/>
      <sz val="11"/>
      <color theme="1"/>
      <name val="Calibri"/>
      <family val="2"/>
      <scheme val="minor"/>
    </font>
    <font>
      <b/>
      <sz val="12"/>
      <color theme="1" tint="0.34998626667073579"/>
      <name val="Calibri"/>
      <family val="2"/>
      <scheme val="minor"/>
    </font>
    <font>
      <b/>
      <sz val="12"/>
      <color theme="1"/>
      <name val="Calibri"/>
      <family val="2"/>
      <scheme val="minor"/>
    </font>
    <font>
      <b/>
      <u val="singleAccounting"/>
      <sz val="12"/>
      <name val="Calibri"/>
      <family val="2"/>
      <scheme val="minor"/>
    </font>
    <font>
      <sz val="11"/>
      <color theme="0" tint="-0.499984740745262"/>
      <name val="Calibri"/>
      <family val="2"/>
      <scheme val="minor"/>
    </font>
    <font>
      <b/>
      <sz val="11"/>
      <color rgb="FF000000"/>
      <name val="Calibri"/>
      <family val="2"/>
      <scheme val="minor"/>
    </font>
    <font>
      <sz val="11"/>
      <color theme="2" tint="-0.499984740745262"/>
      <name val="Calibri"/>
      <family val="2"/>
      <scheme val="minor"/>
    </font>
    <font>
      <sz val="10"/>
      <color theme="2" tint="-0.499984740745262"/>
      <name val="Arial"/>
      <family val="2"/>
    </font>
    <font>
      <b/>
      <sz val="16"/>
      <color indexed="8"/>
      <name val="Calibri"/>
      <family val="2"/>
      <scheme val="minor"/>
    </font>
    <font>
      <b/>
      <sz val="11"/>
      <name val="Calibri"/>
      <family val="2"/>
      <scheme val="minor"/>
    </font>
    <font>
      <vertAlign val="subscript"/>
      <sz val="12"/>
      <color theme="1"/>
      <name val="Calibri"/>
      <family val="2"/>
      <scheme val="minor"/>
    </font>
    <font>
      <sz val="11"/>
      <color rgb="FF000000"/>
      <name val="Calibri"/>
      <family val="2"/>
      <scheme val="minor"/>
    </font>
    <font>
      <vertAlign val="subscript"/>
      <sz val="11"/>
      <color rgb="FF000000"/>
      <name val="Calibri"/>
      <family val="2"/>
      <scheme val="minor"/>
    </font>
    <font>
      <b/>
      <vertAlign val="subscript"/>
      <sz val="11"/>
      <color rgb="FF000000"/>
      <name val="Calibri"/>
      <family val="2"/>
      <scheme val="minor"/>
    </font>
    <font>
      <b/>
      <sz val="20"/>
      <color indexed="8"/>
      <name val="Calibri"/>
      <family val="2"/>
      <scheme val="minor"/>
    </font>
    <font>
      <b/>
      <sz val="18"/>
      <color theme="1"/>
      <name val="Calibri"/>
      <family val="2"/>
      <scheme val="minor"/>
    </font>
    <font>
      <b/>
      <sz val="11"/>
      <color rgb="FF000000"/>
      <name val="Calibri"/>
      <scheme val="minor"/>
    </font>
    <font>
      <sz val="11"/>
      <color rgb="FF000000"/>
      <name val="Calibri"/>
      <scheme val="minor"/>
    </font>
  </fonts>
  <fills count="10">
    <fill>
      <patternFill patternType="none"/>
    </fill>
    <fill>
      <patternFill patternType="gray125"/>
    </fill>
    <fill>
      <patternFill patternType="solid">
        <fgColor rgb="FFFFCC99"/>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1" tint="0.499984740745262"/>
        <bgColor indexed="64"/>
      </patternFill>
    </fill>
  </fills>
  <borders count="20">
    <border>
      <left/>
      <right/>
      <top/>
      <bottom/>
      <diagonal/>
    </border>
    <border>
      <left style="thin">
        <color rgb="FF7F7F7F"/>
      </left>
      <right style="thin">
        <color rgb="FF7F7F7F"/>
      </right>
      <top style="thin">
        <color rgb="FF7F7F7F"/>
      </top>
      <bottom style="thin">
        <color rgb="FF7F7F7F"/>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0" fontId="2" fillId="2" borderId="1" applyNumberFormat="0" applyAlignment="0" applyProtection="0"/>
    <xf numFmtId="0" fontId="7" fillId="0" borderId="0"/>
    <xf numFmtId="0" fontId="13" fillId="0" borderId="0" applyNumberFormat="0" applyFill="0" applyBorder="0" applyAlignment="0" applyProtection="0"/>
  </cellStyleXfs>
  <cellXfs count="148">
    <xf numFmtId="0" fontId="0" fillId="0" borderId="0" xfId="0"/>
    <xf numFmtId="165" fontId="9" fillId="6" borderId="4" xfId="3" applyNumberFormat="1" applyFont="1" applyFill="1" applyBorder="1"/>
    <xf numFmtId="0" fontId="2" fillId="0" borderId="0" xfId="2" applyFill="1" applyBorder="1"/>
    <xf numFmtId="0" fontId="8" fillId="3" borderId="0" xfId="3" applyFont="1" applyFill="1"/>
    <xf numFmtId="0" fontId="7" fillId="3" borderId="0" xfId="3" applyFill="1"/>
    <xf numFmtId="0" fontId="9" fillId="3" borderId="0" xfId="3" applyFont="1" applyFill="1"/>
    <xf numFmtId="0" fontId="9" fillId="3" borderId="0" xfId="3" applyFont="1" applyFill="1" applyAlignment="1">
      <alignment wrapText="1"/>
    </xf>
    <xf numFmtId="43" fontId="7" fillId="5" borderId="4" xfId="1" applyFont="1" applyFill="1" applyBorder="1"/>
    <xf numFmtId="0" fontId="7" fillId="0" borderId="0" xfId="3"/>
    <xf numFmtId="166" fontId="7" fillId="5" borderId="4" xfId="1" applyNumberFormat="1" applyFont="1" applyFill="1" applyBorder="1"/>
    <xf numFmtId="166" fontId="7" fillId="3" borderId="3" xfId="1" applyNumberFormat="1" applyFont="1" applyFill="1" applyBorder="1"/>
    <xf numFmtId="0" fontId="0" fillId="5" borderId="0" xfId="0" applyFill="1"/>
    <xf numFmtId="164" fontId="5" fillId="5" borderId="0" xfId="0" applyNumberFormat="1" applyFont="1" applyFill="1"/>
    <xf numFmtId="0" fontId="5" fillId="5" borderId="0" xfId="0" applyFont="1" applyFill="1"/>
    <xf numFmtId="0" fontId="6" fillId="5" borderId="5" xfId="0" applyFont="1" applyFill="1" applyBorder="1"/>
    <xf numFmtId="0" fontId="4" fillId="5" borderId="5" xfId="0" applyFont="1" applyFill="1" applyBorder="1"/>
    <xf numFmtId="0" fontId="0" fillId="5" borderId="5" xfId="0" applyFill="1" applyBorder="1"/>
    <xf numFmtId="166" fontId="10" fillId="5" borderId="2" xfId="1" applyNumberFormat="1" applyFont="1" applyFill="1" applyBorder="1" applyAlignment="1" applyProtection="1">
      <alignment horizontal="left" wrapText="1"/>
      <protection locked="0"/>
    </xf>
    <xf numFmtId="166" fontId="10" fillId="3" borderId="2" xfId="1" applyNumberFormat="1" applyFont="1" applyFill="1" applyBorder="1" applyAlignment="1" applyProtection="1">
      <alignment horizontal="left" wrapText="1"/>
      <protection locked="0"/>
    </xf>
    <xf numFmtId="0" fontId="0" fillId="3" borderId="2" xfId="0" applyFill="1" applyBorder="1"/>
    <xf numFmtId="0" fontId="9" fillId="3" borderId="2" xfId="3" applyFont="1" applyFill="1" applyBorder="1" applyAlignment="1">
      <alignment wrapText="1"/>
    </xf>
    <xf numFmtId="0" fontId="9" fillId="5" borderId="0" xfId="3" applyFont="1" applyFill="1" applyAlignment="1">
      <alignment wrapText="1"/>
    </xf>
    <xf numFmtId="0" fontId="3" fillId="5" borderId="0" xfId="0" applyFont="1" applyFill="1"/>
    <xf numFmtId="43" fontId="0" fillId="3" borderId="6" xfId="1" applyFont="1" applyFill="1" applyBorder="1"/>
    <xf numFmtId="43" fontId="0" fillId="5" borderId="0" xfId="1" applyFont="1" applyFill="1"/>
    <xf numFmtId="43" fontId="7" fillId="5" borderId="0" xfId="1" applyFont="1" applyFill="1" applyBorder="1"/>
    <xf numFmtId="165" fontId="11" fillId="5" borderId="0" xfId="1" applyNumberFormat="1" applyFont="1" applyFill="1" applyBorder="1"/>
    <xf numFmtId="43" fontId="7" fillId="5" borderId="5" xfId="1" applyFont="1" applyFill="1" applyBorder="1"/>
    <xf numFmtId="0" fontId="15" fillId="0" borderId="0" xfId="0" applyFont="1"/>
    <xf numFmtId="0" fontId="16" fillId="0" borderId="0" xfId="0" applyFont="1"/>
    <xf numFmtId="0" fontId="14" fillId="0" borderId="0" xfId="0" applyFont="1" applyAlignment="1">
      <alignment vertical="center"/>
    </xf>
    <xf numFmtId="43" fontId="0" fillId="3" borderId="5" xfId="1" applyFont="1" applyFill="1" applyBorder="1"/>
    <xf numFmtId="0" fontId="14" fillId="0" borderId="0" xfId="0" applyFont="1"/>
    <xf numFmtId="0" fontId="13" fillId="0" borderId="0" xfId="4"/>
    <xf numFmtId="0" fontId="17" fillId="0" borderId="7" xfId="0" applyFont="1" applyBorder="1"/>
    <xf numFmtId="0" fontId="0" fillId="0" borderId="8" xfId="0" applyBorder="1"/>
    <xf numFmtId="0" fontId="8" fillId="7" borderId="0" xfId="3" applyFont="1" applyFill="1" applyAlignment="1">
      <alignment horizontal="left"/>
    </xf>
    <xf numFmtId="0" fontId="7" fillId="3" borderId="0" xfId="3" applyFill="1" applyAlignment="1">
      <alignment wrapText="1"/>
    </xf>
    <xf numFmtId="0" fontId="9" fillId="3" borderId="0" xfId="3" applyFont="1" applyFill="1" applyAlignment="1">
      <alignment vertical="top" wrapText="1"/>
    </xf>
    <xf numFmtId="168" fontId="0" fillId="0" borderId="0" xfId="0" applyNumberFormat="1"/>
    <xf numFmtId="0" fontId="0" fillId="0" borderId="0" xfId="1" applyNumberFormat="1" applyFont="1"/>
    <xf numFmtId="0" fontId="0" fillId="0" borderId="0" xfId="1" applyNumberFormat="1" applyFont="1" applyFill="1"/>
    <xf numFmtId="0" fontId="9" fillId="5" borderId="0" xfId="3" applyFont="1" applyFill="1"/>
    <xf numFmtId="0" fontId="7" fillId="5" borderId="0" xfId="3" applyFill="1"/>
    <xf numFmtId="168" fontId="0" fillId="5" borderId="0" xfId="0" applyNumberFormat="1" applyFill="1"/>
    <xf numFmtId="0" fontId="0" fillId="5" borderId="0" xfId="1" applyNumberFormat="1" applyFont="1" applyFill="1"/>
    <xf numFmtId="0" fontId="0" fillId="3" borderId="0" xfId="0" applyFill="1"/>
    <xf numFmtId="0" fontId="18" fillId="5" borderId="0" xfId="0" applyFont="1" applyFill="1"/>
    <xf numFmtId="0" fontId="3" fillId="3" borderId="0" xfId="0" applyFont="1" applyFill="1"/>
    <xf numFmtId="0" fontId="7" fillId="5" borderId="0" xfId="3" applyFill="1" applyAlignment="1">
      <alignment horizontal="left"/>
    </xf>
    <xf numFmtId="43" fontId="7" fillId="3" borderId="4" xfId="1" applyFont="1" applyFill="1" applyBorder="1"/>
    <xf numFmtId="0" fontId="9" fillId="5" borderId="0" xfId="3" applyFont="1" applyFill="1" applyAlignment="1">
      <alignment horizontal="center" vertical="center"/>
    </xf>
    <xf numFmtId="0" fontId="3" fillId="5" borderId="0" xfId="0" applyFont="1" applyFill="1" applyAlignment="1">
      <alignment horizontal="center" vertical="center"/>
    </xf>
    <xf numFmtId="43" fontId="7" fillId="8" borderId="4" xfId="1" applyFont="1" applyFill="1" applyBorder="1"/>
    <xf numFmtId="0" fontId="7" fillId="3" borderId="0" xfId="3" applyFill="1" applyAlignment="1">
      <alignment vertical="top" wrapText="1"/>
    </xf>
    <xf numFmtId="0" fontId="0" fillId="5" borderId="0" xfId="0" applyFill="1" applyAlignment="1">
      <alignment vertical="top" wrapText="1"/>
    </xf>
    <xf numFmtId="168" fontId="0" fillId="5" borderId="0" xfId="0" applyNumberFormat="1" applyFill="1" applyAlignment="1">
      <alignment vertical="top" wrapText="1"/>
    </xf>
    <xf numFmtId="0" fontId="8" fillId="0" borderId="0" xfId="3" applyFont="1"/>
    <xf numFmtId="0" fontId="0" fillId="0" borderId="0" xfId="0" applyAlignment="1">
      <alignment horizontal="right"/>
    </xf>
    <xf numFmtId="0" fontId="0" fillId="0" borderId="0" xfId="1" applyNumberFormat="1" applyFont="1" applyFill="1" applyBorder="1"/>
    <xf numFmtId="43" fontId="9" fillId="5" borderId="4" xfId="1" applyFont="1" applyFill="1" applyBorder="1"/>
    <xf numFmtId="169" fontId="12" fillId="6" borderId="4" xfId="1" applyNumberFormat="1" applyFont="1" applyFill="1" applyBorder="1"/>
    <xf numFmtId="0" fontId="19" fillId="0" borderId="0" xfId="0" applyFont="1"/>
    <xf numFmtId="0" fontId="3" fillId="0" borderId="0" xfId="0" applyFont="1"/>
    <xf numFmtId="170" fontId="7" fillId="0" borderId="0" xfId="1" applyNumberFormat="1" applyFont="1" applyFill="1" applyBorder="1"/>
    <xf numFmtId="43" fontId="2" fillId="0" borderId="0" xfId="2" applyNumberFormat="1" applyFill="1" applyBorder="1"/>
    <xf numFmtId="43" fontId="7" fillId="4" borderId="4" xfId="1" applyFont="1" applyFill="1" applyBorder="1"/>
    <xf numFmtId="167" fontId="7" fillId="4" borderId="0" xfId="3" applyNumberFormat="1" applyFill="1"/>
    <xf numFmtId="168" fontId="10" fillId="5" borderId="2" xfId="1" applyNumberFormat="1" applyFont="1" applyFill="1" applyBorder="1" applyAlignment="1" applyProtection="1">
      <alignment horizontal="left" wrapText="1"/>
      <protection locked="0"/>
    </xf>
    <xf numFmtId="0" fontId="10" fillId="5" borderId="2" xfId="1" applyNumberFormat="1" applyFont="1" applyFill="1" applyBorder="1" applyAlignment="1" applyProtection="1">
      <alignment horizontal="left" wrapText="1"/>
      <protection locked="0"/>
    </xf>
    <xf numFmtId="168" fontId="5" fillId="5" borderId="0" xfId="0" applyNumberFormat="1" applyFont="1" applyFill="1"/>
    <xf numFmtId="0" fontId="5" fillId="5" borderId="0" xfId="1" applyNumberFormat="1" applyFont="1" applyFill="1"/>
    <xf numFmtId="168" fontId="0" fillId="5" borderId="5" xfId="0" applyNumberFormat="1" applyFill="1" applyBorder="1"/>
    <xf numFmtId="0" fontId="0" fillId="5" borderId="5" xfId="1" applyNumberFormat="1" applyFont="1" applyFill="1" applyBorder="1" applyAlignment="1">
      <alignment horizontal="center"/>
    </xf>
    <xf numFmtId="0" fontId="21" fillId="5" borderId="5" xfId="0" applyFont="1" applyFill="1" applyBorder="1"/>
    <xf numFmtId="0" fontId="21" fillId="5" borderId="5" xfId="0" applyFont="1" applyFill="1" applyBorder="1" applyAlignment="1">
      <alignment horizontal="center"/>
    </xf>
    <xf numFmtId="43" fontId="0" fillId="5" borderId="0" xfId="1" applyFont="1" applyFill="1" applyBorder="1"/>
    <xf numFmtId="169" fontId="11" fillId="5" borderId="0" xfId="1" applyNumberFormat="1" applyFont="1" applyFill="1" applyBorder="1"/>
    <xf numFmtId="168" fontId="21" fillId="5" borderId="5" xfId="0" applyNumberFormat="1" applyFont="1" applyFill="1" applyBorder="1"/>
    <xf numFmtId="0" fontId="21" fillId="5" borderId="5" xfId="1" applyNumberFormat="1" applyFont="1" applyFill="1" applyBorder="1" applyAlignment="1">
      <alignment horizontal="center"/>
    </xf>
    <xf numFmtId="43" fontId="0" fillId="5" borderId="10" xfId="1" applyFont="1" applyFill="1" applyBorder="1"/>
    <xf numFmtId="43" fontId="0" fillId="5" borderId="9" xfId="1" applyFont="1" applyFill="1" applyBorder="1"/>
    <xf numFmtId="43" fontId="7" fillId="5" borderId="9" xfId="1" applyFont="1" applyFill="1" applyBorder="1"/>
    <xf numFmtId="165" fontId="11" fillId="5" borderId="9" xfId="1" applyNumberFormat="1" applyFont="1" applyFill="1" applyBorder="1"/>
    <xf numFmtId="43" fontId="7" fillId="5" borderId="11" xfId="1" applyFont="1" applyFill="1" applyBorder="1"/>
    <xf numFmtId="169" fontId="11" fillId="5" borderId="11" xfId="1" applyNumberFormat="1" applyFont="1" applyFill="1" applyBorder="1"/>
    <xf numFmtId="167" fontId="7" fillId="5" borderId="0" xfId="3" applyNumberFormat="1" applyFill="1"/>
    <xf numFmtId="169" fontId="7" fillId="5" borderId="5" xfId="1" applyNumberFormat="1" applyFont="1" applyFill="1" applyBorder="1"/>
    <xf numFmtId="171" fontId="6" fillId="5" borderId="5" xfId="0" applyNumberFormat="1" applyFont="1" applyFill="1" applyBorder="1"/>
    <xf numFmtId="0" fontId="6" fillId="5" borderId="5" xfId="0" applyFont="1" applyFill="1" applyBorder="1" applyAlignment="1">
      <alignment horizontal="left" vertical="top"/>
    </xf>
    <xf numFmtId="172" fontId="6" fillId="5" borderId="5" xfId="0" applyNumberFormat="1" applyFont="1" applyFill="1" applyBorder="1"/>
    <xf numFmtId="0" fontId="23" fillId="5" borderId="5" xfId="0" applyFont="1" applyFill="1" applyBorder="1"/>
    <xf numFmtId="0" fontId="24" fillId="5" borderId="5" xfId="0" applyFont="1" applyFill="1" applyBorder="1"/>
    <xf numFmtId="0" fontId="0" fillId="5" borderId="5" xfId="0" applyFill="1" applyBorder="1" applyAlignment="1">
      <alignment horizontal="right"/>
    </xf>
    <xf numFmtId="0" fontId="21" fillId="5" borderId="5" xfId="0" applyFont="1" applyFill="1" applyBorder="1" applyAlignment="1">
      <alignment horizontal="right"/>
    </xf>
    <xf numFmtId="0" fontId="6" fillId="5" borderId="5" xfId="0" applyFont="1" applyFill="1" applyBorder="1" applyAlignment="1">
      <alignment horizontal="right"/>
    </xf>
    <xf numFmtId="168" fontId="0" fillId="9" borderId="5" xfId="0" applyNumberFormat="1" applyFill="1" applyBorder="1"/>
    <xf numFmtId="0" fontId="3" fillId="9" borderId="5" xfId="1" applyNumberFormat="1" applyFont="1" applyFill="1" applyBorder="1" applyAlignment="1">
      <alignment horizontal="center"/>
    </xf>
    <xf numFmtId="0" fontId="0" fillId="9" borderId="5" xfId="0" applyFill="1" applyBorder="1" applyAlignment="1">
      <alignment horizontal="right"/>
    </xf>
    <xf numFmtId="0" fontId="0" fillId="5" borderId="5" xfId="1" applyNumberFormat="1" applyFont="1" applyFill="1" applyBorder="1" applyAlignment="1">
      <alignment horizontal="center" wrapText="1"/>
    </xf>
    <xf numFmtId="0" fontId="6" fillId="5" borderId="5" xfId="0" applyFont="1" applyFill="1" applyBorder="1" applyAlignment="1">
      <alignment horizontal="left" vertical="top" wrapText="1"/>
    </xf>
    <xf numFmtId="0" fontId="6" fillId="5" borderId="5" xfId="0" applyFont="1" applyFill="1" applyBorder="1" applyAlignment="1">
      <alignment wrapText="1"/>
    </xf>
    <xf numFmtId="0" fontId="1" fillId="5" borderId="5" xfId="1" applyNumberFormat="1" applyFont="1" applyFill="1" applyBorder="1" applyAlignment="1">
      <alignment horizontal="left" wrapText="1"/>
    </xf>
    <xf numFmtId="169" fontId="11" fillId="5" borderId="5" xfId="1" applyNumberFormat="1" applyFont="1" applyFill="1" applyBorder="1"/>
    <xf numFmtId="43" fontId="0" fillId="5" borderId="12" xfId="1" applyFont="1" applyFill="1" applyBorder="1"/>
    <xf numFmtId="43" fontId="7" fillId="5" borderId="12" xfId="1" applyFont="1" applyFill="1" applyBorder="1"/>
    <xf numFmtId="169" fontId="11" fillId="5" borderId="12" xfId="1" applyNumberFormat="1" applyFont="1" applyFill="1" applyBorder="1"/>
    <xf numFmtId="169" fontId="0" fillId="5" borderId="0" xfId="1" applyNumberFormat="1" applyFont="1" applyFill="1" applyBorder="1"/>
    <xf numFmtId="43" fontId="0" fillId="9" borderId="5" xfId="1" applyFont="1" applyFill="1" applyBorder="1"/>
    <xf numFmtId="167" fontId="7" fillId="3" borderId="0" xfId="3" applyNumberFormat="1" applyFill="1"/>
    <xf numFmtId="0" fontId="10" fillId="3" borderId="2" xfId="1" quotePrefix="1" applyNumberFormat="1" applyFont="1" applyFill="1" applyBorder="1" applyAlignment="1" applyProtection="1">
      <alignment horizontal="left" wrapText="1"/>
      <protection locked="0"/>
    </xf>
    <xf numFmtId="0" fontId="25" fillId="3" borderId="0" xfId="3" applyFont="1" applyFill="1"/>
    <xf numFmtId="0" fontId="26" fillId="5" borderId="0" xfId="0" applyFont="1" applyFill="1"/>
    <xf numFmtId="0" fontId="17" fillId="0" borderId="13" xfId="0" applyFont="1" applyBorder="1"/>
    <xf numFmtId="0" fontId="0" fillId="0" borderId="12" xfId="0" applyBorder="1"/>
    <xf numFmtId="0" fontId="0" fillId="0" borderId="10" xfId="0" applyBorder="1"/>
    <xf numFmtId="0" fontId="0" fillId="0" borderId="9" xfId="0" applyBorder="1"/>
    <xf numFmtId="0" fontId="0" fillId="0" borderId="0" xfId="1" applyNumberFormat="1" applyFont="1" applyAlignment="1">
      <alignment horizontal="center"/>
    </xf>
    <xf numFmtId="0" fontId="0" fillId="0" borderId="0" xfId="1" applyNumberFormat="1" applyFont="1" applyFill="1" applyAlignment="1">
      <alignment horizontal="center"/>
    </xf>
    <xf numFmtId="0" fontId="0" fillId="5" borderId="0" xfId="1" applyNumberFormat="1" applyFont="1" applyFill="1" applyAlignment="1">
      <alignment horizontal="center"/>
    </xf>
    <xf numFmtId="0" fontId="0" fillId="0" borderId="0" xfId="1" applyNumberFormat="1" applyFont="1" applyFill="1" applyBorder="1" applyAlignment="1">
      <alignment horizontal="center"/>
    </xf>
    <xf numFmtId="0" fontId="10" fillId="5" borderId="2" xfId="1" applyNumberFormat="1" applyFont="1" applyFill="1" applyBorder="1" applyAlignment="1" applyProtection="1">
      <alignment horizontal="center" wrapText="1"/>
      <protection locked="0"/>
    </xf>
    <xf numFmtId="0" fontId="5" fillId="5" borderId="0" xfId="1" applyNumberFormat="1" applyFont="1" applyFill="1" applyAlignment="1">
      <alignment horizontal="center"/>
    </xf>
    <xf numFmtId="0" fontId="6" fillId="5" borderId="5" xfId="0" applyFont="1" applyFill="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13" fillId="0" borderId="0" xfId="4" applyBorder="1"/>
    <xf numFmtId="0" fontId="17" fillId="0" borderId="0" xfId="0" applyFont="1"/>
    <xf numFmtId="0" fontId="3" fillId="5" borderId="0" xfId="1" applyNumberFormat="1" applyFont="1" applyFill="1" applyBorder="1" applyAlignment="1">
      <alignment horizontal="left"/>
    </xf>
    <xf numFmtId="0" fontId="3" fillId="5" borderId="0" xfId="1" applyNumberFormat="1" applyFont="1" applyFill="1" applyBorder="1" applyAlignment="1">
      <alignment horizontal="left" wrapText="1"/>
    </xf>
    <xf numFmtId="0" fontId="31" fillId="0" borderId="0" xfId="3" applyFont="1" applyAlignment="1">
      <alignment horizontal="left"/>
    </xf>
    <xf numFmtId="0" fontId="7" fillId="0" borderId="0" xfId="3" applyAlignment="1">
      <alignment horizontal="left"/>
    </xf>
    <xf numFmtId="0" fontId="3" fillId="0" borderId="0" xfId="0" quotePrefix="1" applyFont="1"/>
    <xf numFmtId="0" fontId="32" fillId="0" borderId="0" xfId="0" applyFont="1"/>
    <xf numFmtId="0" fontId="34" fillId="0" borderId="0" xfId="0" applyFont="1"/>
    <xf numFmtId="0" fontId="7" fillId="5" borderId="0" xfId="3" applyFill="1" applyAlignment="1">
      <alignment vertical="top" wrapText="1"/>
    </xf>
    <xf numFmtId="0" fontId="1" fillId="5" borderId="0" xfId="0" applyFont="1" applyFill="1" applyAlignment="1">
      <alignment vertical="top" wrapText="1"/>
    </xf>
    <xf numFmtId="0" fontId="0" fillId="5" borderId="0" xfId="0" applyFill="1" applyAlignment="1">
      <alignment vertical="top" wrapText="1"/>
    </xf>
    <xf numFmtId="0" fontId="9" fillId="3" borderId="0" xfId="3" applyFont="1" applyFill="1" applyAlignment="1">
      <alignment wrapText="1"/>
    </xf>
    <xf numFmtId="0" fontId="3" fillId="0" borderId="0" xfId="0" applyFont="1" applyAlignment="1">
      <alignment wrapText="1"/>
    </xf>
    <xf numFmtId="0" fontId="3" fillId="0" borderId="2" xfId="0" applyFont="1" applyBorder="1" applyAlignment="1">
      <alignment wrapText="1"/>
    </xf>
    <xf numFmtId="14" fontId="0" fillId="0" borderId="8" xfId="0" applyNumberFormat="1" applyBorder="1"/>
    <xf numFmtId="14" fontId="0" fillId="0" borderId="12" xfId="0" applyNumberFormat="1" applyBorder="1"/>
    <xf numFmtId="0" fontId="28" fillId="0" borderId="9" xfId="0" applyFont="1" applyBorder="1"/>
  </cellXfs>
  <cellStyles count="5">
    <cellStyle name="Hyperlänk" xfId="4" builtinId="8"/>
    <cellStyle name="Indata" xfId="2" builtinId="20"/>
    <cellStyle name="Normal" xfId="0" builtinId="0"/>
    <cellStyle name="Normal 3" xfId="3" xr:uid="{B8A3B547-3D0D-4815-9908-B72344BF02C0}"/>
    <cellStyle name="Tusental" xfId="1" builtinId="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gregion.se\Hem\GOT-T\tholi\Mina%20dokument\2016\VGR%20Leverant&#246;rstrohet\Leverant&#246;rsj&#228;garna\T2\0705%20Signallista%202016%20Avtal%20matchar%20ej%20-%20VGR%20all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pport"/>
      <sheetName val="Fyll i här Arbetslista"/>
      <sheetName val="VGR strat"/>
      <sheetName val="Adm tjänster"/>
      <sheetName val="Diagnostik"/>
      <sheetName val="HoS-tjänster"/>
      <sheetName val="HSN"/>
      <sheetName val="Indiekt mat o tj"/>
      <sheetName val="IT"/>
      <sheetName val="Läkemedel"/>
      <sheetName val="Med teknik"/>
      <sheetName val="Tandvård"/>
      <sheetName val="Tillväxt och utv"/>
      <sheetName val="Företrädare"/>
      <sheetName val="Signallista QV 20160701"/>
      <sheetName val="Cognos_Office_Connection_Cache"/>
      <sheetName val="Bas"/>
      <sheetName val="Inyett_Branscher_Detaljerat"/>
      <sheetName val="Fyll i här Arbetslista (3)"/>
      <sheetName val="SNI5"/>
      <sheetName val="Leverantörer"/>
      <sheetName val="Fyll i här Arbetslista (2)"/>
      <sheetName val="SNI2"/>
      <sheetName val="SNI3"/>
      <sheetName val="Arbetslista (backup)"/>
      <sheetName val="Huvudgrupp (Tvåsiffer)"/>
      <sheetName val="Grupp (Tresiffer)"/>
      <sheetName val="listor"/>
      <sheetName val="Back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pphandlingsmyndigheten.se/frageportalen/"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upphandlingsmyndigheten.se/frageportale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C91B-FA72-4B1A-81DB-7F573D575D5A}">
  <dimension ref="A1:N31"/>
  <sheetViews>
    <sheetView workbookViewId="0">
      <selection activeCell="A2" sqref="A2"/>
    </sheetView>
  </sheetViews>
  <sheetFormatPr defaultRowHeight="14.5" x14ac:dyDescent="0.35"/>
  <cols>
    <col min="2" max="2" width="15.7265625" customWidth="1"/>
    <col min="3" max="3" width="10.81640625" bestFit="1" customWidth="1"/>
  </cols>
  <sheetData>
    <row r="1" spans="1:14" ht="21" x14ac:dyDescent="0.5">
      <c r="A1" s="28" t="s">
        <v>0</v>
      </c>
    </row>
    <row r="3" spans="1:14" ht="21" x14ac:dyDescent="0.5">
      <c r="B3" s="28" t="s">
        <v>1</v>
      </c>
    </row>
    <row r="4" spans="1:14" x14ac:dyDescent="0.35">
      <c r="B4" t="s">
        <v>2</v>
      </c>
    </row>
    <row r="5" spans="1:14" x14ac:dyDescent="0.35">
      <c r="B5" t="s">
        <v>3</v>
      </c>
    </row>
    <row r="6" spans="1:14" x14ac:dyDescent="0.35">
      <c r="B6" t="s">
        <v>4</v>
      </c>
    </row>
    <row r="7" spans="1:14" x14ac:dyDescent="0.35">
      <c r="B7" t="s">
        <v>5</v>
      </c>
    </row>
    <row r="9" spans="1:14" ht="21" x14ac:dyDescent="0.5">
      <c r="B9" s="28" t="s">
        <v>6</v>
      </c>
    </row>
    <row r="10" spans="1:14" x14ac:dyDescent="0.35">
      <c r="B10" t="s">
        <v>7</v>
      </c>
      <c r="D10" s="33" t="s">
        <v>8</v>
      </c>
    </row>
    <row r="11" spans="1:14" x14ac:dyDescent="0.35">
      <c r="D11" t="s">
        <v>9</v>
      </c>
    </row>
    <row r="13" spans="1:14" ht="21" x14ac:dyDescent="0.5">
      <c r="B13" s="28" t="s">
        <v>10</v>
      </c>
    </row>
    <row r="14" spans="1:14" x14ac:dyDescent="0.35">
      <c r="B14" s="34" t="s">
        <v>11</v>
      </c>
      <c r="C14" s="35" t="s">
        <v>12</v>
      </c>
      <c r="D14" s="35" t="s">
        <v>13</v>
      </c>
      <c r="E14" s="35"/>
      <c r="F14" s="35"/>
      <c r="G14" s="35"/>
      <c r="H14" s="35"/>
      <c r="I14" s="35"/>
      <c r="J14" s="35"/>
      <c r="K14" s="35"/>
      <c r="L14" s="35"/>
      <c r="M14" s="35"/>
      <c r="N14" s="35"/>
    </row>
    <row r="15" spans="1:14" x14ac:dyDescent="0.35">
      <c r="B15" s="113" t="s">
        <v>14</v>
      </c>
      <c r="C15" s="114" t="s">
        <v>12</v>
      </c>
      <c r="D15" s="114" t="s">
        <v>15</v>
      </c>
      <c r="E15" s="114"/>
      <c r="F15" s="114"/>
      <c r="G15" s="114"/>
      <c r="H15" s="114"/>
      <c r="I15" s="114"/>
      <c r="J15" s="114"/>
      <c r="K15" s="114"/>
      <c r="L15" s="114"/>
      <c r="M15" s="114"/>
      <c r="N15" s="114"/>
    </row>
    <row r="16" spans="1:14" x14ac:dyDescent="0.35">
      <c r="B16" s="115" t="s">
        <v>16</v>
      </c>
      <c r="C16" s="116"/>
      <c r="D16" s="116" t="s">
        <v>17</v>
      </c>
      <c r="E16" s="116"/>
      <c r="F16" s="116"/>
      <c r="G16" s="116"/>
      <c r="H16" s="116"/>
      <c r="I16" s="116"/>
      <c r="J16" s="116"/>
      <c r="K16" s="116"/>
      <c r="L16" s="116"/>
      <c r="M16" s="116"/>
      <c r="N16" s="116"/>
    </row>
    <row r="17" spans="2:14" x14ac:dyDescent="0.35">
      <c r="B17" s="113" t="s">
        <v>18</v>
      </c>
      <c r="C17" s="114" t="s">
        <v>19</v>
      </c>
      <c r="D17" s="114" t="s">
        <v>20</v>
      </c>
      <c r="E17" s="114"/>
      <c r="F17" s="114"/>
      <c r="G17" s="114"/>
      <c r="H17" s="114"/>
      <c r="I17" s="114"/>
      <c r="J17" s="114"/>
      <c r="K17" s="114"/>
      <c r="L17" s="114"/>
      <c r="M17" s="114"/>
      <c r="N17" s="114"/>
    </row>
    <row r="18" spans="2:14" x14ac:dyDescent="0.35">
      <c r="B18" s="115" t="s">
        <v>16</v>
      </c>
      <c r="C18" s="116"/>
      <c r="D18" s="116" t="s">
        <v>21</v>
      </c>
      <c r="E18" s="116"/>
      <c r="F18" s="116"/>
      <c r="G18" s="116"/>
      <c r="H18" s="116"/>
      <c r="I18" s="116"/>
      <c r="J18" s="116"/>
      <c r="K18" s="116"/>
      <c r="L18" s="116"/>
      <c r="M18" s="116"/>
      <c r="N18" s="116"/>
    </row>
    <row r="20" spans="2:14" ht="21" x14ac:dyDescent="0.5">
      <c r="B20" s="28" t="s">
        <v>22</v>
      </c>
    </row>
    <row r="21" spans="2:14" ht="16.899999999999999" customHeight="1" x14ac:dyDescent="0.35">
      <c r="B21" t="s">
        <v>23</v>
      </c>
      <c r="C21">
        <v>77</v>
      </c>
      <c r="D21" t="s">
        <v>24</v>
      </c>
    </row>
    <row r="22" spans="2:14" x14ac:dyDescent="0.35">
      <c r="B22" t="s">
        <v>23</v>
      </c>
      <c r="C22">
        <v>335</v>
      </c>
      <c r="D22" t="s">
        <v>25</v>
      </c>
    </row>
    <row r="23" spans="2:14" x14ac:dyDescent="0.35">
      <c r="B23" t="s">
        <v>23</v>
      </c>
      <c r="C23">
        <v>336</v>
      </c>
      <c r="D23" t="s">
        <v>26</v>
      </c>
    </row>
    <row r="24" spans="2:14" x14ac:dyDescent="0.35">
      <c r="B24" t="s">
        <v>23</v>
      </c>
      <c r="C24">
        <v>343</v>
      </c>
      <c r="D24" t="s">
        <v>27</v>
      </c>
    </row>
    <row r="25" spans="2:14" x14ac:dyDescent="0.35">
      <c r="B25" t="s">
        <v>23</v>
      </c>
      <c r="C25">
        <v>344</v>
      </c>
      <c r="D25" t="s">
        <v>28</v>
      </c>
    </row>
    <row r="26" spans="2:14" x14ac:dyDescent="0.35">
      <c r="B26" t="s">
        <v>23</v>
      </c>
      <c r="C26">
        <v>394</v>
      </c>
      <c r="D26" t="s">
        <v>29</v>
      </c>
    </row>
    <row r="27" spans="2:14" x14ac:dyDescent="0.35">
      <c r="B27" t="s">
        <v>23</v>
      </c>
      <c r="C27">
        <v>395</v>
      </c>
      <c r="D27" t="s">
        <v>30</v>
      </c>
    </row>
    <row r="28" spans="2:14" x14ac:dyDescent="0.35">
      <c r="B28" t="s">
        <v>23</v>
      </c>
      <c r="C28">
        <v>454</v>
      </c>
      <c r="D28" t="s">
        <v>31</v>
      </c>
    </row>
    <row r="30" spans="2:14" ht="21" x14ac:dyDescent="0.5">
      <c r="B30" s="28" t="s">
        <v>32</v>
      </c>
      <c r="E30" t="s">
        <v>33</v>
      </c>
    </row>
    <row r="31" spans="2:14" x14ac:dyDescent="0.35">
      <c r="B31" t="s">
        <v>34</v>
      </c>
    </row>
  </sheetData>
  <sheetProtection algorithmName="SHA-512" hashValue="0b86Gn7Vf4wJ2ArqJoWv6EZ51nYkrsg4RPEDMVFVuN3Nk2T6BiagCPtkvFoQzs9WKVbyVo+h9MddzmHYWvsO+A==" saltValue="o+v+XJLB3Zs57rXOHI9g4g==" spinCount="100000" sheet="1" objects="1" scenarios="1"/>
  <hyperlinks>
    <hyperlink ref="D10" r:id="rId1" xr:uid="{CBD2BCF0-64CC-4C90-8629-2A0CDDE135EA}"/>
  </hyperlinks>
  <pageMargins left="0.70866141732283472" right="0.70866141732283472" top="0.74803149606299213" bottom="0.74803149606299213" header="0.31496062992125984" footer="0.31496062992125984"/>
  <pageSetup paperSize="9" orientation="portrait" verticalDpi="0" r:id="rId2"/>
  <headerFooter>
    <oddHeader>&amp;LUpphandlingsmyndigheten&amp;RMiljöspendanalys fördelningsnyckel Process-LCA-metod</oddHead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B7C35-4A90-42CF-8C8B-A338B463E649}">
  <dimension ref="A1:N23"/>
  <sheetViews>
    <sheetView tabSelected="1" workbookViewId="0"/>
  </sheetViews>
  <sheetFormatPr defaultRowHeight="14.5" x14ac:dyDescent="0.35"/>
  <cols>
    <col min="2" max="2" width="15.7265625" customWidth="1"/>
    <col min="3" max="3" width="10.81640625" bestFit="1" customWidth="1"/>
  </cols>
  <sheetData>
    <row r="1" spans="1:14" ht="21" x14ac:dyDescent="0.5">
      <c r="A1" s="28" t="s">
        <v>194</v>
      </c>
    </row>
    <row r="4" spans="1:14" ht="21" x14ac:dyDescent="0.5">
      <c r="B4" s="28" t="s">
        <v>6</v>
      </c>
    </row>
    <row r="5" spans="1:14" x14ac:dyDescent="0.35">
      <c r="B5" t="s">
        <v>7</v>
      </c>
      <c r="D5" s="33" t="s">
        <v>8</v>
      </c>
    </row>
    <row r="6" spans="1:14" x14ac:dyDescent="0.35">
      <c r="D6" t="s">
        <v>9</v>
      </c>
    </row>
    <row r="8" spans="1:14" ht="21" x14ac:dyDescent="0.5">
      <c r="B8" s="28" t="s">
        <v>10</v>
      </c>
    </row>
    <row r="9" spans="1:14" x14ac:dyDescent="0.35">
      <c r="B9" s="34" t="s">
        <v>11</v>
      </c>
      <c r="C9" s="145">
        <v>44609</v>
      </c>
      <c r="D9" s="35" t="s">
        <v>192</v>
      </c>
      <c r="E9" s="35"/>
      <c r="F9" s="35"/>
      <c r="G9" s="35"/>
      <c r="H9" s="35"/>
      <c r="I9" s="35"/>
      <c r="J9" s="35"/>
      <c r="K9" s="35"/>
      <c r="L9" s="35"/>
      <c r="M9" s="35"/>
      <c r="N9" s="35"/>
    </row>
    <row r="10" spans="1:14" x14ac:dyDescent="0.35">
      <c r="B10" s="113" t="s">
        <v>14</v>
      </c>
      <c r="C10" s="146">
        <v>44622</v>
      </c>
      <c r="D10" s="114" t="s">
        <v>192</v>
      </c>
      <c r="E10" s="114"/>
      <c r="F10" s="114"/>
      <c r="G10" s="114"/>
      <c r="H10" s="114"/>
      <c r="I10" s="114"/>
      <c r="J10" s="114"/>
      <c r="K10" s="114"/>
      <c r="L10" s="114"/>
      <c r="M10" s="114"/>
      <c r="N10" s="114"/>
    </row>
    <row r="11" spans="1:14" x14ac:dyDescent="0.35">
      <c r="B11" s="115" t="s">
        <v>16</v>
      </c>
      <c r="C11" s="116"/>
      <c r="D11" s="116" t="s">
        <v>17</v>
      </c>
      <c r="E11" s="116"/>
      <c r="F11" s="116"/>
      <c r="G11" s="116"/>
      <c r="H11" s="116"/>
      <c r="I11" s="116"/>
      <c r="J11" s="116"/>
      <c r="K11" s="116"/>
      <c r="L11" s="116"/>
      <c r="M11" s="116"/>
      <c r="N11" s="116"/>
    </row>
    <row r="12" spans="1:14" x14ac:dyDescent="0.35">
      <c r="B12" s="113" t="s">
        <v>18</v>
      </c>
      <c r="C12" s="146">
        <v>45317</v>
      </c>
      <c r="D12" s="114" t="s">
        <v>193</v>
      </c>
      <c r="E12" s="114"/>
      <c r="F12" s="114"/>
      <c r="G12" s="114"/>
      <c r="H12" s="114"/>
      <c r="I12" s="114"/>
      <c r="J12" s="114"/>
      <c r="K12" s="114"/>
      <c r="L12" s="114"/>
      <c r="M12" s="114"/>
      <c r="N12" s="114"/>
    </row>
    <row r="13" spans="1:14" x14ac:dyDescent="0.35">
      <c r="B13" s="115" t="s">
        <v>16</v>
      </c>
      <c r="C13" s="116"/>
      <c r="D13" s="147" t="s">
        <v>21</v>
      </c>
      <c r="E13" s="116"/>
      <c r="F13" s="116"/>
      <c r="G13" s="116"/>
      <c r="H13" s="116"/>
      <c r="I13" s="116"/>
      <c r="J13" s="116"/>
      <c r="K13" s="116"/>
      <c r="L13" s="116"/>
      <c r="M13" s="116"/>
      <c r="N13" s="116"/>
    </row>
    <row r="15" spans="1:14" ht="21" x14ac:dyDescent="0.5">
      <c r="B15" s="28" t="s">
        <v>22</v>
      </c>
    </row>
    <row r="16" spans="1:14" ht="16.899999999999999" customHeight="1" x14ac:dyDescent="0.35">
      <c r="B16" t="s">
        <v>23</v>
      </c>
      <c r="C16">
        <v>77</v>
      </c>
      <c r="D16" t="s">
        <v>24</v>
      </c>
    </row>
    <row r="17" spans="2:4" x14ac:dyDescent="0.35">
      <c r="B17" t="s">
        <v>23</v>
      </c>
      <c r="C17">
        <v>335</v>
      </c>
      <c r="D17" t="s">
        <v>25</v>
      </c>
    </row>
    <row r="18" spans="2:4" x14ac:dyDescent="0.35">
      <c r="B18" t="s">
        <v>23</v>
      </c>
      <c r="C18">
        <v>336</v>
      </c>
      <c r="D18" t="s">
        <v>26</v>
      </c>
    </row>
    <row r="19" spans="2:4" x14ac:dyDescent="0.35">
      <c r="B19" t="s">
        <v>23</v>
      </c>
      <c r="C19">
        <v>343</v>
      </c>
      <c r="D19" t="s">
        <v>27</v>
      </c>
    </row>
    <row r="20" spans="2:4" x14ac:dyDescent="0.35">
      <c r="B20" t="s">
        <v>23</v>
      </c>
      <c r="C20">
        <v>344</v>
      </c>
      <c r="D20" t="s">
        <v>28</v>
      </c>
    </row>
    <row r="21" spans="2:4" x14ac:dyDescent="0.35">
      <c r="B21" t="s">
        <v>23</v>
      </c>
      <c r="C21">
        <v>394</v>
      </c>
      <c r="D21" t="s">
        <v>29</v>
      </c>
    </row>
    <row r="22" spans="2:4" x14ac:dyDescent="0.35">
      <c r="B22" t="s">
        <v>23</v>
      </c>
      <c r="C22">
        <v>395</v>
      </c>
      <c r="D22" t="s">
        <v>30</v>
      </c>
    </row>
    <row r="23" spans="2:4" x14ac:dyDescent="0.35">
      <c r="B23" t="s">
        <v>23</v>
      </c>
      <c r="C23">
        <v>454</v>
      </c>
      <c r="D23" t="s">
        <v>31</v>
      </c>
    </row>
  </sheetData>
  <hyperlinks>
    <hyperlink ref="D5" r:id="rId1" xr:uid="{2271A760-E4AE-405F-B2A0-443E115A7449}"/>
  </hyperlinks>
  <pageMargins left="0.70866141732283472" right="0.70866141732283472" top="0.74803149606299213" bottom="0.74803149606299213" header="0.31496062992125984" footer="0.31496062992125984"/>
  <pageSetup paperSize="9" orientation="portrait" verticalDpi="0" r:id="rId2"/>
  <headerFooter>
    <oddHeader>&amp;LUpphandlingsmyndigheten&amp;RMiljöspendanalys fördelningsnyckel Process-LCA-metod</oddHead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14858-AD49-45A1-B768-EFF41AD29EC6}">
  <dimension ref="A1:K55"/>
  <sheetViews>
    <sheetView workbookViewId="0">
      <selection activeCell="E5" sqref="E5"/>
    </sheetView>
  </sheetViews>
  <sheetFormatPr defaultRowHeight="14.5" x14ac:dyDescent="0.35"/>
  <cols>
    <col min="2" max="2" width="28.7265625" customWidth="1"/>
    <col min="3" max="3" width="12.7265625" customWidth="1"/>
    <col min="4" max="4" width="11.81640625" bestFit="1" customWidth="1"/>
  </cols>
  <sheetData>
    <row r="1" spans="1:11" ht="23.5" x14ac:dyDescent="0.55000000000000004">
      <c r="A1" s="137" t="s">
        <v>194</v>
      </c>
    </row>
    <row r="3" spans="1:11" ht="21" x14ac:dyDescent="0.5">
      <c r="B3" s="28" t="s">
        <v>35</v>
      </c>
    </row>
    <row r="4" spans="1:11" ht="15.5" x14ac:dyDescent="0.35">
      <c r="B4" s="29" t="s">
        <v>36</v>
      </c>
    </row>
    <row r="5" spans="1:11" ht="15.5" x14ac:dyDescent="0.35">
      <c r="B5" s="29" t="s">
        <v>37</v>
      </c>
    </row>
    <row r="6" spans="1:11" ht="15.5" x14ac:dyDescent="0.35">
      <c r="B6" s="29" t="s">
        <v>38</v>
      </c>
    </row>
    <row r="7" spans="1:11" ht="15.5" x14ac:dyDescent="0.35">
      <c r="B7" s="29" t="s">
        <v>39</v>
      </c>
    </row>
    <row r="8" spans="1:11" ht="15.5" x14ac:dyDescent="0.35">
      <c r="B8" s="29" t="s">
        <v>40</v>
      </c>
    </row>
    <row r="9" spans="1:11" ht="15.5" x14ac:dyDescent="0.35">
      <c r="B9" s="29" t="s">
        <v>41</v>
      </c>
    </row>
    <row r="10" spans="1:11" ht="17.5" x14ac:dyDescent="0.45">
      <c r="B10" s="29" t="s">
        <v>42</v>
      </c>
    </row>
    <row r="11" spans="1:11" ht="15.5" x14ac:dyDescent="0.35">
      <c r="B11" s="29" t="s">
        <v>43</v>
      </c>
    </row>
    <row r="12" spans="1:11" ht="15.5" x14ac:dyDescent="0.35">
      <c r="B12" s="29" t="s">
        <v>44</v>
      </c>
    </row>
    <row r="13" spans="1:11" ht="15.5" x14ac:dyDescent="0.35">
      <c r="B13" s="29"/>
    </row>
    <row r="14" spans="1:11" ht="21" x14ac:dyDescent="0.5">
      <c r="A14" t="s">
        <v>33</v>
      </c>
      <c r="B14" s="28" t="s">
        <v>45</v>
      </c>
      <c r="J14" s="30" t="s">
        <v>33</v>
      </c>
      <c r="K14" s="32"/>
    </row>
    <row r="15" spans="1:11" ht="15.5" x14ac:dyDescent="0.35">
      <c r="A15" s="29"/>
      <c r="B15" s="29" t="s">
        <v>46</v>
      </c>
      <c r="J15" s="30"/>
      <c r="K15" s="30"/>
    </row>
    <row r="16" spans="1:11" ht="15.5" x14ac:dyDescent="0.35">
      <c r="A16" s="29"/>
      <c r="B16" s="29" t="s">
        <v>47</v>
      </c>
      <c r="K16" s="30"/>
    </row>
    <row r="17" spans="1:4" ht="15.5" x14ac:dyDescent="0.35">
      <c r="B17" s="29" t="s">
        <v>48</v>
      </c>
    </row>
    <row r="18" spans="1:4" ht="15.5" x14ac:dyDescent="0.35">
      <c r="B18" s="29" t="s">
        <v>49</v>
      </c>
    </row>
    <row r="19" spans="1:4" ht="15.5" x14ac:dyDescent="0.35">
      <c r="B19" s="29" t="s">
        <v>50</v>
      </c>
    </row>
    <row r="20" spans="1:4" ht="15.5" x14ac:dyDescent="0.35">
      <c r="B20" s="29"/>
    </row>
    <row r="21" spans="1:4" ht="21" x14ac:dyDescent="0.5">
      <c r="B21" s="28" t="s">
        <v>51</v>
      </c>
    </row>
    <row r="22" spans="1:4" ht="15.5" x14ac:dyDescent="0.35">
      <c r="B22" s="29" t="s">
        <v>52</v>
      </c>
    </row>
    <row r="23" spans="1:4" ht="15.5" x14ac:dyDescent="0.35">
      <c r="B23" s="29" t="s">
        <v>53</v>
      </c>
    </row>
    <row r="24" spans="1:4" ht="15.5" x14ac:dyDescent="0.35">
      <c r="B24" s="29" t="s">
        <v>54</v>
      </c>
    </row>
    <row r="25" spans="1:4" ht="15.5" x14ac:dyDescent="0.35">
      <c r="B25" s="29" t="s">
        <v>55</v>
      </c>
    </row>
    <row r="26" spans="1:4" ht="15.5" x14ac:dyDescent="0.35">
      <c r="B26" s="29" t="s">
        <v>56</v>
      </c>
    </row>
    <row r="27" spans="1:4" ht="15.5" x14ac:dyDescent="0.35">
      <c r="B27" s="29" t="s">
        <v>57</v>
      </c>
    </row>
    <row r="28" spans="1:4" ht="15.5" x14ac:dyDescent="0.35">
      <c r="A28" t="s">
        <v>33</v>
      </c>
      <c r="B28" s="29"/>
    </row>
    <row r="29" spans="1:4" ht="15.5" x14ac:dyDescent="0.35">
      <c r="B29" s="62" t="s">
        <v>58</v>
      </c>
    </row>
    <row r="30" spans="1:4" ht="16" thickBot="1" x14ac:dyDescent="0.4">
      <c r="B30" s="62" t="s">
        <v>59</v>
      </c>
    </row>
    <row r="31" spans="1:4" x14ac:dyDescent="0.35">
      <c r="B31" s="124" t="s">
        <v>60</v>
      </c>
      <c r="C31" s="126" t="s">
        <v>61</v>
      </c>
      <c r="D31" s="127" t="s">
        <v>62</v>
      </c>
    </row>
    <row r="32" spans="1:4" ht="15" thickBot="1" x14ac:dyDescent="0.4">
      <c r="B32" s="125" t="s">
        <v>63</v>
      </c>
      <c r="C32" s="128">
        <v>140.69999999999999</v>
      </c>
      <c r="D32" s="129">
        <v>157.4</v>
      </c>
    </row>
    <row r="33" spans="2:2" x14ac:dyDescent="0.35">
      <c r="B33" t="s">
        <v>64</v>
      </c>
    </row>
    <row r="34" spans="2:2" x14ac:dyDescent="0.35">
      <c r="B34" t="s">
        <v>65</v>
      </c>
    </row>
    <row r="35" spans="2:2" x14ac:dyDescent="0.35">
      <c r="B35" t="s">
        <v>66</v>
      </c>
    </row>
    <row r="36" spans="2:2" x14ac:dyDescent="0.35">
      <c r="B36" s="138" t="s">
        <v>67</v>
      </c>
    </row>
    <row r="38" spans="2:2" ht="21" x14ac:dyDescent="0.5">
      <c r="B38" s="28" t="s">
        <v>68</v>
      </c>
    </row>
    <row r="39" spans="2:2" ht="15.5" x14ac:dyDescent="0.35">
      <c r="B39" s="29" t="s">
        <v>69</v>
      </c>
    </row>
    <row r="40" spans="2:2" ht="15.5" x14ac:dyDescent="0.35">
      <c r="B40" s="29" t="s">
        <v>70</v>
      </c>
    </row>
    <row r="41" spans="2:2" ht="15.5" x14ac:dyDescent="0.35">
      <c r="B41" s="29" t="s">
        <v>71</v>
      </c>
    </row>
    <row r="42" spans="2:2" ht="15.5" x14ac:dyDescent="0.35">
      <c r="B42" s="29" t="s">
        <v>72</v>
      </c>
    </row>
    <row r="43" spans="2:2" ht="15.5" x14ac:dyDescent="0.35">
      <c r="B43" s="29" t="s">
        <v>73</v>
      </c>
    </row>
    <row r="45" spans="2:2" ht="21" x14ac:dyDescent="0.5">
      <c r="B45" s="28" t="s">
        <v>74</v>
      </c>
    </row>
    <row r="46" spans="2:2" ht="15.5" x14ac:dyDescent="0.35">
      <c r="B46" s="29" t="s">
        <v>75</v>
      </c>
    </row>
    <row r="47" spans="2:2" ht="15.5" x14ac:dyDescent="0.35">
      <c r="B47" s="29" t="s">
        <v>76</v>
      </c>
    </row>
    <row r="48" spans="2:2" ht="15.5" x14ac:dyDescent="0.35">
      <c r="B48" s="29" t="s">
        <v>77</v>
      </c>
    </row>
    <row r="49" spans="2:4" ht="15.5" x14ac:dyDescent="0.35">
      <c r="B49" s="29" t="s">
        <v>78</v>
      </c>
    </row>
    <row r="50" spans="2:4" ht="15.5" x14ac:dyDescent="0.35">
      <c r="B50" s="29" t="s">
        <v>79</v>
      </c>
      <c r="D50" s="130"/>
    </row>
    <row r="51" spans="2:4" x14ac:dyDescent="0.35">
      <c r="B51" s="136" t="s">
        <v>80</v>
      </c>
    </row>
    <row r="53" spans="2:4" ht="21" x14ac:dyDescent="0.5">
      <c r="B53" s="28"/>
    </row>
    <row r="54" spans="2:4" x14ac:dyDescent="0.35">
      <c r="B54" s="131"/>
    </row>
    <row r="55" spans="2:4" x14ac:dyDescent="0.35">
      <c r="B55" s="131"/>
      <c r="C55" s="131"/>
      <c r="D55" s="131"/>
    </row>
  </sheetData>
  <pageMargins left="0.70866141732283472" right="0.70866141732283472" top="0.74803149606299213" bottom="0.74803149606299213" header="0.31496062992125984" footer="0.31496062992125984"/>
  <pageSetup paperSize="9" pageOrder="overThenDown" orientation="landscape" verticalDpi="0" r:id="rId1"/>
  <headerFooter>
    <oddHeader>&amp;LUpphandlingsmyndigheten&amp;RMiljöspendanalys fördelningsnyckel drivmedel, Process-LCA-metod</oddHeader>
    <oddFoote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59909-1210-4469-8EED-DF3659831194}">
  <dimension ref="A1:U47"/>
  <sheetViews>
    <sheetView zoomScale="60" zoomScaleNormal="60" workbookViewId="0">
      <selection activeCell="C15" sqref="C15"/>
    </sheetView>
  </sheetViews>
  <sheetFormatPr defaultRowHeight="14.5" x14ac:dyDescent="0.35"/>
  <cols>
    <col min="1" max="1" width="3.08984375" customWidth="1"/>
    <col min="2" max="2" width="21.26953125" customWidth="1"/>
    <col min="3" max="3" width="26.1796875" customWidth="1"/>
    <col min="4" max="4" width="27.1796875" bestFit="1" customWidth="1"/>
    <col min="5" max="5" width="14.7265625" customWidth="1"/>
    <col min="6" max="6" width="20.7265625" customWidth="1"/>
    <col min="7" max="7" width="73.26953125" customWidth="1"/>
    <col min="8" max="8" width="15.81640625" style="39" customWidth="1"/>
    <col min="9" max="9" width="7.81640625" style="117" customWidth="1"/>
    <col min="10" max="10" width="67.1796875" style="40" customWidth="1"/>
    <col min="11" max="11" width="14.81640625" customWidth="1"/>
    <col min="12" max="12" width="37.26953125" customWidth="1"/>
    <col min="13" max="13" width="3.7265625" customWidth="1"/>
    <col min="14" max="14" width="24.81640625" customWidth="1"/>
    <col min="15" max="15" width="4.26953125" customWidth="1"/>
    <col min="16" max="16" width="49.26953125" bestFit="1" customWidth="1"/>
    <col min="17" max="17" width="4.1796875" customWidth="1"/>
    <col min="18" max="18" width="66.81640625" bestFit="1" customWidth="1"/>
  </cols>
  <sheetData>
    <row r="1" spans="1:21" ht="26" x14ac:dyDescent="0.6">
      <c r="A1" s="134" t="s">
        <v>195</v>
      </c>
    </row>
    <row r="2" spans="1:21" ht="19" thickBot="1" x14ac:dyDescent="0.5">
      <c r="B2" s="8" t="s">
        <v>81</v>
      </c>
      <c r="G2" s="36" t="s">
        <v>82</v>
      </c>
    </row>
    <row r="3" spans="1:21" ht="15" thickBot="1" x14ac:dyDescent="0.4">
      <c r="B3" s="135" t="s">
        <v>83</v>
      </c>
      <c r="G3" s="9" t="s">
        <v>84</v>
      </c>
    </row>
    <row r="4" spans="1:21" ht="15" thickBot="1" x14ac:dyDescent="0.4">
      <c r="B4" t="s">
        <v>85</v>
      </c>
      <c r="G4" s="10" t="s">
        <v>86</v>
      </c>
    </row>
    <row r="5" spans="1:21" ht="15" thickBot="1" x14ac:dyDescent="0.4">
      <c r="B5" t="s">
        <v>87</v>
      </c>
      <c r="G5" s="1" t="s">
        <v>88</v>
      </c>
      <c r="P5" t="s">
        <v>33</v>
      </c>
    </row>
    <row r="6" spans="1:21" ht="21" x14ac:dyDescent="0.5">
      <c r="B6" s="8"/>
      <c r="C6" s="8"/>
      <c r="D6" s="8"/>
      <c r="I6" s="118"/>
      <c r="J6" s="41"/>
      <c r="L6" s="111"/>
      <c r="M6" s="46"/>
      <c r="N6" s="46"/>
      <c r="O6" s="46"/>
      <c r="P6" s="46"/>
      <c r="Q6" s="46"/>
      <c r="R6" s="46"/>
    </row>
    <row r="7" spans="1:21" ht="21" x14ac:dyDescent="0.5">
      <c r="A7" s="11"/>
      <c r="B7" s="42" t="s">
        <v>89</v>
      </c>
      <c r="C7" s="43"/>
      <c r="D7" s="43"/>
      <c r="E7" s="11"/>
      <c r="F7" s="11"/>
      <c r="G7" s="11"/>
      <c r="H7" s="44"/>
      <c r="I7" s="119"/>
      <c r="J7" s="132" t="s">
        <v>90</v>
      </c>
      <c r="L7" s="111" t="s">
        <v>91</v>
      </c>
      <c r="M7" s="3"/>
      <c r="N7" s="4"/>
      <c r="O7" s="4"/>
      <c r="P7" s="4"/>
      <c r="Q7" s="46"/>
      <c r="R7" s="46"/>
    </row>
    <row r="8" spans="1:21" ht="31.5" thickBot="1" x14ac:dyDescent="0.4">
      <c r="A8" s="11"/>
      <c r="B8" s="47" t="s">
        <v>92</v>
      </c>
      <c r="C8" s="13"/>
      <c r="D8" s="112" t="s">
        <v>93</v>
      </c>
      <c r="E8" s="13"/>
      <c r="F8" s="22" t="s">
        <v>94</v>
      </c>
      <c r="G8" s="11"/>
      <c r="H8" s="22" t="s">
        <v>95</v>
      </c>
      <c r="I8" s="119"/>
      <c r="J8" s="133" t="s">
        <v>96</v>
      </c>
      <c r="L8" s="48" t="s">
        <v>97</v>
      </c>
      <c r="M8" s="46"/>
      <c r="N8" s="48" t="s">
        <v>98</v>
      </c>
      <c r="O8" s="46"/>
      <c r="P8" s="48" t="s">
        <v>99</v>
      </c>
      <c r="Q8" s="46"/>
      <c r="R8" s="48" t="s">
        <v>100</v>
      </c>
    </row>
    <row r="9" spans="1:21" ht="44" thickBot="1" x14ac:dyDescent="0.4">
      <c r="A9" s="49"/>
      <c r="B9" s="50"/>
      <c r="C9" s="51" t="s">
        <v>101</v>
      </c>
      <c r="D9" s="50"/>
      <c r="E9" s="51" t="s">
        <v>102</v>
      </c>
      <c r="F9" s="50"/>
      <c r="G9" s="52" t="s">
        <v>103</v>
      </c>
      <c r="H9" s="53">
        <f>SUM(B9-D9-F9)</f>
        <v>0</v>
      </c>
      <c r="I9" s="119"/>
      <c r="J9" s="61">
        <f>SUM(R11)</f>
        <v>0</v>
      </c>
      <c r="L9" s="37" t="s">
        <v>104</v>
      </c>
      <c r="M9" s="4"/>
      <c r="N9" s="37" t="s">
        <v>105</v>
      </c>
      <c r="O9" s="4"/>
      <c r="P9" s="54" t="s">
        <v>106</v>
      </c>
      <c r="Q9" s="46"/>
      <c r="R9" s="38" t="s">
        <v>107</v>
      </c>
    </row>
    <row r="10" spans="1:21" ht="91.9" customHeight="1" thickBot="1" x14ac:dyDescent="0.4">
      <c r="A10" s="11"/>
      <c r="B10" s="139" t="s">
        <v>108</v>
      </c>
      <c r="C10" s="140"/>
      <c r="D10" s="141" t="s">
        <v>109</v>
      </c>
      <c r="E10" s="141"/>
      <c r="F10" s="55" t="s">
        <v>110</v>
      </c>
      <c r="G10" s="55"/>
      <c r="H10" s="56" t="s">
        <v>111</v>
      </c>
      <c r="I10" s="119"/>
      <c r="J10" s="56" t="s">
        <v>112</v>
      </c>
      <c r="L10" s="4"/>
      <c r="M10" s="4"/>
      <c r="N10" s="4"/>
      <c r="O10" s="4"/>
      <c r="P10" s="5" t="s">
        <v>113</v>
      </c>
      <c r="Q10" s="46"/>
      <c r="R10" s="6" t="s">
        <v>114</v>
      </c>
    </row>
    <row r="11" spans="1:21" ht="19" thickBot="1" x14ac:dyDescent="0.5">
      <c r="B11" s="57"/>
      <c r="D11" t="s">
        <v>33</v>
      </c>
      <c r="F11" s="58"/>
      <c r="G11" s="2"/>
      <c r="I11" s="120"/>
      <c r="J11" s="59"/>
      <c r="L11" s="4"/>
      <c r="M11" s="4"/>
      <c r="N11" s="142" t="s">
        <v>115</v>
      </c>
      <c r="O11" s="4"/>
      <c r="P11" s="60">
        <f>SUM(P41)</f>
        <v>0</v>
      </c>
      <c r="Q11" s="46"/>
      <c r="R11" s="61">
        <f>SUM(R41)</f>
        <v>0</v>
      </c>
    </row>
    <row r="12" spans="1:21" ht="16.5" x14ac:dyDescent="0.45">
      <c r="A12" s="62"/>
      <c r="F12" s="58"/>
      <c r="G12" s="63"/>
      <c r="I12" s="120"/>
      <c r="J12" s="59" t="s">
        <v>33</v>
      </c>
      <c r="L12" s="4"/>
      <c r="M12" s="4"/>
      <c r="N12" s="143"/>
      <c r="O12" s="4"/>
      <c r="P12" s="4" t="s">
        <v>33</v>
      </c>
      <c r="Q12" s="46"/>
      <c r="R12" s="4" t="s">
        <v>116</v>
      </c>
    </row>
    <row r="13" spans="1:21" ht="15" thickBot="1" x14ac:dyDescent="0.4">
      <c r="C13" s="64"/>
      <c r="D13" s="64"/>
      <c r="F13" s="58"/>
      <c r="G13" s="65"/>
      <c r="I13" s="120"/>
      <c r="J13" s="59"/>
      <c r="L13" s="4" t="s">
        <v>117</v>
      </c>
      <c r="M13" s="4"/>
      <c r="N13" s="143"/>
      <c r="O13" s="4"/>
      <c r="P13" s="4" t="s">
        <v>118</v>
      </c>
      <c r="Q13" s="46"/>
      <c r="R13" s="46"/>
    </row>
    <row r="14" spans="1:21" ht="15" thickBot="1" x14ac:dyDescent="0.4">
      <c r="F14" s="58"/>
      <c r="G14" s="2"/>
      <c r="I14" s="120"/>
      <c r="J14" s="59"/>
      <c r="L14" s="66">
        <f>SUM(1-L41)</f>
        <v>1</v>
      </c>
      <c r="M14" s="109"/>
      <c r="N14" s="143"/>
      <c r="O14" s="4"/>
      <c r="P14" s="7">
        <f>SUM($B$9-$P$41)</f>
        <v>0</v>
      </c>
      <c r="Q14" s="46"/>
      <c r="R14" s="46"/>
    </row>
    <row r="15" spans="1:21" ht="144" customHeight="1" thickBot="1" x14ac:dyDescent="0.4">
      <c r="A15" s="11"/>
      <c r="B15" s="17" t="s">
        <v>119</v>
      </c>
      <c r="C15" s="17" t="s">
        <v>120</v>
      </c>
      <c r="D15" s="17" t="s">
        <v>121</v>
      </c>
      <c r="E15" s="17" t="s">
        <v>122</v>
      </c>
      <c r="F15" s="17" t="s">
        <v>123</v>
      </c>
      <c r="G15" s="17" t="s">
        <v>124</v>
      </c>
      <c r="H15" s="68" t="s">
        <v>125</v>
      </c>
      <c r="I15" s="121" t="s">
        <v>126</v>
      </c>
      <c r="J15" s="69" t="s">
        <v>127</v>
      </c>
      <c r="K15" s="17" t="s">
        <v>128</v>
      </c>
      <c r="L15" s="110" t="s">
        <v>129</v>
      </c>
      <c r="M15" s="18"/>
      <c r="N15" s="144"/>
      <c r="O15" s="19"/>
      <c r="P15" s="20" t="s">
        <v>130</v>
      </c>
      <c r="Q15" s="20"/>
      <c r="R15" s="20" t="s">
        <v>131</v>
      </c>
      <c r="U15" t="s">
        <v>33</v>
      </c>
    </row>
    <row r="16" spans="1:21" ht="16" thickTop="1" x14ac:dyDescent="0.35">
      <c r="A16" s="11"/>
      <c r="B16" s="11"/>
      <c r="C16" s="12"/>
      <c r="D16" s="12"/>
      <c r="E16" s="13"/>
      <c r="F16" s="13"/>
      <c r="G16" s="13"/>
      <c r="H16" s="70"/>
      <c r="I16" s="122"/>
      <c r="J16" s="71"/>
      <c r="K16" s="12"/>
      <c r="L16" s="67"/>
      <c r="M16" s="67"/>
      <c r="N16" s="11"/>
      <c r="O16" s="11"/>
      <c r="P16" s="25" t="s">
        <v>33</v>
      </c>
      <c r="Q16" s="11"/>
      <c r="R16" s="26"/>
    </row>
    <row r="17" spans="1:18" x14ac:dyDescent="0.35">
      <c r="A17" s="11"/>
      <c r="B17" s="14"/>
      <c r="C17" s="14"/>
      <c r="D17" s="14"/>
      <c r="E17" s="74" t="s">
        <v>132</v>
      </c>
      <c r="F17" s="74" t="s">
        <v>132</v>
      </c>
      <c r="G17" s="74" t="s">
        <v>133</v>
      </c>
      <c r="H17" s="72"/>
      <c r="I17" s="73"/>
      <c r="J17" s="99"/>
      <c r="K17" s="93"/>
      <c r="L17" s="11"/>
      <c r="M17" s="11"/>
      <c r="N17" s="11"/>
      <c r="O17" s="11"/>
      <c r="P17" s="11"/>
      <c r="Q17" s="11"/>
      <c r="R17" s="21"/>
    </row>
    <row r="18" spans="1:18" x14ac:dyDescent="0.35">
      <c r="A18" s="11"/>
      <c r="B18" s="14"/>
      <c r="C18" s="14"/>
      <c r="D18" s="14"/>
      <c r="E18" s="15"/>
      <c r="F18" s="15"/>
      <c r="G18" s="16"/>
      <c r="H18" s="72"/>
      <c r="I18" s="73"/>
      <c r="J18" s="99"/>
      <c r="K18" s="93"/>
      <c r="L18" s="11"/>
      <c r="M18" s="11"/>
      <c r="N18" s="11"/>
      <c r="O18" s="11"/>
      <c r="P18" s="11"/>
      <c r="Q18" s="11"/>
      <c r="R18" s="21"/>
    </row>
    <row r="19" spans="1:18" ht="15.5" x14ac:dyDescent="0.35">
      <c r="A19" s="11"/>
      <c r="B19" s="14">
        <v>15100000</v>
      </c>
      <c r="C19" s="14" t="s">
        <v>134</v>
      </c>
      <c r="D19" s="74"/>
      <c r="E19" s="92" t="s">
        <v>135</v>
      </c>
      <c r="F19" s="92" t="s">
        <v>135</v>
      </c>
      <c r="G19" s="91" t="s">
        <v>134</v>
      </c>
      <c r="H19" s="74"/>
      <c r="I19" s="75"/>
      <c r="J19" s="99"/>
      <c r="K19" s="94"/>
      <c r="L19" s="76"/>
      <c r="M19" s="11"/>
      <c r="N19" s="76"/>
      <c r="O19" s="11"/>
      <c r="P19" s="11"/>
      <c r="Q19" s="11"/>
      <c r="R19" s="77"/>
    </row>
    <row r="20" spans="1:18" ht="15.5" x14ac:dyDescent="0.35">
      <c r="A20" s="11"/>
      <c r="B20" s="14">
        <v>12131800</v>
      </c>
      <c r="C20" s="14" t="s">
        <v>136</v>
      </c>
      <c r="D20" s="74" t="s">
        <v>137</v>
      </c>
      <c r="E20" s="74" t="s">
        <v>135</v>
      </c>
      <c r="F20" s="74" t="s">
        <v>138</v>
      </c>
      <c r="G20" s="74" t="s">
        <v>139</v>
      </c>
      <c r="H20" s="78"/>
      <c r="I20" s="79"/>
      <c r="J20" s="99"/>
      <c r="K20" s="94"/>
      <c r="L20" s="80"/>
      <c r="M20" s="11"/>
      <c r="N20" s="81"/>
      <c r="O20" s="11"/>
      <c r="P20" s="82"/>
      <c r="Q20" s="11"/>
      <c r="R20" s="83"/>
    </row>
    <row r="21" spans="1:18" ht="15.5" x14ac:dyDescent="0.35">
      <c r="A21" s="11"/>
      <c r="B21" s="16"/>
      <c r="C21" s="16"/>
      <c r="D21" s="89" t="s">
        <v>137</v>
      </c>
      <c r="E21" s="14" t="s">
        <v>135</v>
      </c>
      <c r="F21" s="14" t="s">
        <v>140</v>
      </c>
      <c r="G21" s="14" t="s">
        <v>141</v>
      </c>
      <c r="H21" s="88">
        <v>0.13135371179999999</v>
      </c>
      <c r="I21" s="123">
        <v>2023</v>
      </c>
      <c r="J21" s="100" t="s">
        <v>142</v>
      </c>
      <c r="K21" s="95" t="s">
        <v>143</v>
      </c>
      <c r="L21" s="23"/>
      <c r="M21" s="11"/>
      <c r="N21" s="31">
        <v>1</v>
      </c>
      <c r="O21" s="11"/>
      <c r="P21" s="84">
        <f>SUM(($H$9/N21)*L21)</f>
        <v>0</v>
      </c>
      <c r="Q21" s="11"/>
      <c r="R21" s="85">
        <f>SUM($P21*$H21)</f>
        <v>0</v>
      </c>
    </row>
    <row r="22" spans="1:18" ht="15.5" x14ac:dyDescent="0.35">
      <c r="A22" s="11"/>
      <c r="B22" s="16"/>
      <c r="C22" s="16"/>
      <c r="D22" s="89" t="s">
        <v>137</v>
      </c>
      <c r="E22" s="14" t="s">
        <v>135</v>
      </c>
      <c r="F22" s="14" t="s">
        <v>144</v>
      </c>
      <c r="G22" s="14" t="s">
        <v>145</v>
      </c>
      <c r="H22" s="88">
        <v>0.15608223869999999</v>
      </c>
      <c r="I22" s="123">
        <v>2024</v>
      </c>
      <c r="J22" s="100" t="s">
        <v>146</v>
      </c>
      <c r="K22" s="95" t="s">
        <v>147</v>
      </c>
      <c r="L22" s="23"/>
      <c r="M22" s="11"/>
      <c r="N22" s="31">
        <v>1</v>
      </c>
      <c r="O22" s="11"/>
      <c r="P22" s="84">
        <f>SUM(($H$9/N22)*L22)</f>
        <v>0</v>
      </c>
      <c r="Q22" s="11"/>
      <c r="R22" s="85">
        <f>SUM($P22*$H22)</f>
        <v>0</v>
      </c>
    </row>
    <row r="23" spans="1:18" ht="20.25" customHeight="1" x14ac:dyDescent="0.35">
      <c r="A23" s="11"/>
      <c r="B23" s="16"/>
      <c r="C23" s="16"/>
      <c r="D23" s="89" t="s">
        <v>137</v>
      </c>
      <c r="E23" s="14" t="s">
        <v>135</v>
      </c>
      <c r="F23" s="14" t="s">
        <v>148</v>
      </c>
      <c r="G23" s="14" t="s">
        <v>149</v>
      </c>
      <c r="H23" s="88">
        <v>0.101198988</v>
      </c>
      <c r="I23" s="123">
        <v>2023</v>
      </c>
      <c r="J23" s="100" t="s">
        <v>142</v>
      </c>
      <c r="K23" s="95" t="s">
        <v>143</v>
      </c>
      <c r="L23" s="23"/>
      <c r="M23" s="11"/>
      <c r="N23" s="31">
        <v>1</v>
      </c>
      <c r="O23" s="11"/>
      <c r="P23" s="84">
        <f>SUM(($H$9/N23)*L23)</f>
        <v>0</v>
      </c>
      <c r="Q23" s="11"/>
      <c r="R23" s="85">
        <f>SUM($P23*$H23)</f>
        <v>0</v>
      </c>
    </row>
    <row r="24" spans="1:18" ht="20.25" customHeight="1" x14ac:dyDescent="0.35">
      <c r="A24" s="11"/>
      <c r="B24" s="16"/>
      <c r="C24" s="16"/>
      <c r="D24" s="89" t="s">
        <v>137</v>
      </c>
      <c r="E24" s="14" t="s">
        <v>135</v>
      </c>
      <c r="F24" s="14" t="s">
        <v>150</v>
      </c>
      <c r="G24" s="14" t="s">
        <v>151</v>
      </c>
      <c r="H24" s="88">
        <v>0.1738240177</v>
      </c>
      <c r="I24" s="123">
        <v>2024</v>
      </c>
      <c r="J24" s="100" t="s">
        <v>146</v>
      </c>
      <c r="K24" s="95" t="s">
        <v>147</v>
      </c>
      <c r="L24" s="23"/>
      <c r="M24" s="11"/>
      <c r="N24" s="31">
        <v>1</v>
      </c>
      <c r="O24" s="11"/>
      <c r="P24" s="84">
        <f>SUM(($H$9/N24)*L24)</f>
        <v>0</v>
      </c>
      <c r="Q24" s="11"/>
      <c r="R24" s="85">
        <f>SUM($P24*$H24)</f>
        <v>0</v>
      </c>
    </row>
    <row r="25" spans="1:18" ht="20.25" customHeight="1" x14ac:dyDescent="0.35">
      <c r="A25" s="11"/>
      <c r="B25" s="16"/>
      <c r="C25" s="16"/>
      <c r="D25" s="14" t="s">
        <v>33</v>
      </c>
      <c r="E25" s="14"/>
      <c r="F25" s="14"/>
      <c r="G25" s="14"/>
      <c r="H25" s="14"/>
      <c r="I25" s="123"/>
      <c r="J25" s="101" t="s">
        <v>33</v>
      </c>
      <c r="K25" s="95"/>
      <c r="L25" s="76"/>
      <c r="M25" s="11"/>
      <c r="N25" s="11"/>
      <c r="O25" s="11"/>
      <c r="P25" s="76"/>
      <c r="Q25" s="11"/>
      <c r="R25" s="76"/>
    </row>
    <row r="26" spans="1:18" ht="20.25" customHeight="1" x14ac:dyDescent="0.35">
      <c r="A26" s="11"/>
      <c r="B26" s="16"/>
      <c r="C26" s="16"/>
      <c r="D26" s="91" t="s">
        <v>152</v>
      </c>
      <c r="E26" s="91" t="s">
        <v>135</v>
      </c>
      <c r="F26" s="91" t="s">
        <v>153</v>
      </c>
      <c r="G26" s="91" t="s">
        <v>154</v>
      </c>
      <c r="H26" s="14"/>
      <c r="I26" s="123"/>
      <c r="J26" s="101"/>
      <c r="K26" s="95"/>
      <c r="L26" s="76"/>
      <c r="M26" s="11"/>
      <c r="N26" s="11"/>
      <c r="O26" s="11"/>
      <c r="P26" s="76"/>
      <c r="Q26" s="11"/>
      <c r="R26" s="76"/>
    </row>
    <row r="27" spans="1:18" ht="20.25" customHeight="1" x14ac:dyDescent="0.35">
      <c r="A27" s="11"/>
      <c r="B27" s="16"/>
      <c r="C27" s="16"/>
      <c r="D27" s="14" t="s">
        <v>152</v>
      </c>
      <c r="E27" s="14" t="s">
        <v>135</v>
      </c>
      <c r="F27" s="14" t="s">
        <v>155</v>
      </c>
      <c r="G27" s="14" t="s">
        <v>156</v>
      </c>
      <c r="H27" s="14">
        <v>7.2584199000000002E-2</v>
      </c>
      <c r="I27" s="123">
        <v>2023</v>
      </c>
      <c r="J27" s="101" t="s">
        <v>157</v>
      </c>
      <c r="K27" s="95" t="s">
        <v>143</v>
      </c>
      <c r="L27" s="23"/>
      <c r="M27" s="11"/>
      <c r="N27" s="31">
        <v>1</v>
      </c>
      <c r="O27" s="11"/>
      <c r="P27" s="27">
        <f>SUM(($H$9/N27)*L27)</f>
        <v>0</v>
      </c>
      <c r="Q27" s="11"/>
      <c r="R27" s="103">
        <f>SUM($P27*$H27)</f>
        <v>0</v>
      </c>
    </row>
    <row r="28" spans="1:18" ht="20.25" customHeight="1" x14ac:dyDescent="0.35">
      <c r="A28" s="11"/>
      <c r="B28" s="16"/>
      <c r="C28" s="16"/>
      <c r="D28" s="14" t="s">
        <v>152</v>
      </c>
      <c r="E28" s="14" t="s">
        <v>135</v>
      </c>
      <c r="F28" s="14" t="s">
        <v>155</v>
      </c>
      <c r="G28" s="14" t="s">
        <v>158</v>
      </c>
      <c r="H28" s="14">
        <v>6.1702864000000003E-2</v>
      </c>
      <c r="I28" s="123">
        <v>2023</v>
      </c>
      <c r="J28" s="101" t="s">
        <v>159</v>
      </c>
      <c r="K28" s="95" t="s">
        <v>143</v>
      </c>
      <c r="L28" s="23"/>
      <c r="M28" s="11"/>
      <c r="N28" s="31">
        <v>1</v>
      </c>
      <c r="O28" s="11"/>
      <c r="P28" s="84">
        <f>SUM(($H$9/N28)*L28)</f>
        <v>0</v>
      </c>
      <c r="Q28" s="11"/>
      <c r="R28" s="85">
        <f>SUM($P28*$H28)</f>
        <v>0</v>
      </c>
    </row>
    <row r="29" spans="1:18" ht="20.25" customHeight="1" x14ac:dyDescent="0.35">
      <c r="A29" s="11"/>
      <c r="B29" s="16"/>
      <c r="C29" s="16"/>
      <c r="D29" s="14" t="s">
        <v>152</v>
      </c>
      <c r="E29" s="14" t="s">
        <v>135</v>
      </c>
      <c r="F29" s="14" t="s">
        <v>155</v>
      </c>
      <c r="G29" s="14" t="s">
        <v>160</v>
      </c>
      <c r="H29" s="90">
        <v>7.6691848000000007E-2</v>
      </c>
      <c r="I29" s="123">
        <v>2023</v>
      </c>
      <c r="J29" s="101" t="s">
        <v>161</v>
      </c>
      <c r="K29" s="95" t="s">
        <v>143</v>
      </c>
      <c r="L29" s="23"/>
      <c r="M29" s="11"/>
      <c r="N29" s="31">
        <v>1</v>
      </c>
      <c r="O29" s="11"/>
      <c r="P29" s="84">
        <f>SUM(($H$9/N29)*L29)</f>
        <v>0</v>
      </c>
      <c r="Q29" s="11"/>
      <c r="R29" s="85">
        <f>SUM($P29*$H29)</f>
        <v>0</v>
      </c>
    </row>
    <row r="30" spans="1:18" ht="20.25" customHeight="1" x14ac:dyDescent="0.35">
      <c r="A30" s="11"/>
      <c r="B30" s="16"/>
      <c r="C30" s="16"/>
      <c r="D30" s="14" t="s">
        <v>152</v>
      </c>
      <c r="E30" s="14" t="s">
        <v>135</v>
      </c>
      <c r="F30" s="14" t="s">
        <v>162</v>
      </c>
      <c r="G30" s="14" t="s">
        <v>163</v>
      </c>
      <c r="H30" s="90">
        <v>0.10044037</v>
      </c>
      <c r="I30" s="123">
        <v>2023</v>
      </c>
      <c r="J30" s="101" t="s">
        <v>164</v>
      </c>
      <c r="K30" s="95" t="s">
        <v>165</v>
      </c>
      <c r="L30" s="23"/>
      <c r="M30" s="11"/>
      <c r="N30" s="31">
        <v>1</v>
      </c>
      <c r="O30" s="11"/>
      <c r="P30" s="27">
        <f>SUM(($H$9/N30)*L30)</f>
        <v>0</v>
      </c>
      <c r="Q30" s="11"/>
      <c r="R30" s="85">
        <f>SUM($P30*$H30)</f>
        <v>0</v>
      </c>
    </row>
    <row r="31" spans="1:18" ht="20.25" customHeight="1" x14ac:dyDescent="0.35">
      <c r="A31" s="11"/>
      <c r="B31" s="16"/>
      <c r="C31" s="16"/>
      <c r="D31" s="14" t="s">
        <v>33</v>
      </c>
      <c r="E31" s="14"/>
      <c r="F31" s="14"/>
      <c r="G31" s="14"/>
      <c r="H31" s="90"/>
      <c r="I31" s="123"/>
      <c r="J31" s="101"/>
      <c r="K31" s="95"/>
      <c r="L31" s="76"/>
      <c r="M31" s="11"/>
      <c r="N31" s="11"/>
      <c r="O31" s="11"/>
      <c r="P31" s="25"/>
      <c r="Q31" s="11"/>
      <c r="R31" s="76"/>
    </row>
    <row r="32" spans="1:18" ht="20.25" customHeight="1" x14ac:dyDescent="0.35">
      <c r="A32" s="11"/>
      <c r="B32" s="16"/>
      <c r="C32" s="16"/>
      <c r="D32" s="91" t="s">
        <v>166</v>
      </c>
      <c r="E32" s="91" t="s">
        <v>135</v>
      </c>
      <c r="F32" s="91" t="s">
        <v>167</v>
      </c>
      <c r="G32" s="91" t="s">
        <v>168</v>
      </c>
      <c r="H32" s="14"/>
      <c r="I32" s="123"/>
      <c r="J32" s="101"/>
      <c r="K32" s="95"/>
      <c r="L32" s="76"/>
      <c r="M32" s="11"/>
      <c r="N32" s="11"/>
      <c r="O32" s="11"/>
      <c r="P32" s="25"/>
      <c r="Q32" s="11"/>
      <c r="R32" s="76"/>
    </row>
    <row r="33" spans="1:18" ht="20.25" customHeight="1" x14ac:dyDescent="0.35">
      <c r="A33" s="11"/>
      <c r="B33" s="16"/>
      <c r="C33" s="16"/>
      <c r="D33" s="14" t="s">
        <v>166</v>
      </c>
      <c r="E33" s="14" t="s">
        <v>135</v>
      </c>
      <c r="F33" s="14" t="s">
        <v>169</v>
      </c>
      <c r="G33" s="14" t="s">
        <v>170</v>
      </c>
      <c r="H33" s="88">
        <v>5.6452375800000003E-2</v>
      </c>
      <c r="I33" s="123">
        <v>2023</v>
      </c>
      <c r="J33" s="101" t="s">
        <v>171</v>
      </c>
      <c r="K33" s="95">
        <v>336</v>
      </c>
      <c r="L33" s="23"/>
      <c r="M33" s="11"/>
      <c r="N33" s="31">
        <v>1</v>
      </c>
      <c r="O33" s="11"/>
      <c r="P33" s="27">
        <f>SUM(($H$9/N33)*L33)</f>
        <v>0</v>
      </c>
      <c r="Q33" s="11"/>
      <c r="R33" s="103">
        <f>SUM($P33*$H33)</f>
        <v>0</v>
      </c>
    </row>
    <row r="34" spans="1:18" ht="20.25" customHeight="1" x14ac:dyDescent="0.35">
      <c r="A34" s="11"/>
      <c r="B34" s="16"/>
      <c r="C34" s="16"/>
      <c r="D34" s="14" t="s">
        <v>166</v>
      </c>
      <c r="E34" s="14" t="s">
        <v>135</v>
      </c>
      <c r="F34" s="14" t="s">
        <v>172</v>
      </c>
      <c r="G34" s="14" t="s">
        <v>173</v>
      </c>
      <c r="H34" s="88">
        <v>1.2970178299999999E-2</v>
      </c>
      <c r="I34" s="123">
        <v>2023</v>
      </c>
      <c r="J34" s="101" t="s">
        <v>174</v>
      </c>
      <c r="K34" s="95">
        <v>336</v>
      </c>
      <c r="L34" s="23"/>
      <c r="M34" s="11"/>
      <c r="N34" s="31">
        <v>1</v>
      </c>
      <c r="O34" s="11"/>
      <c r="P34" s="27">
        <f>SUM(($H$9/N34)*L34)</f>
        <v>0</v>
      </c>
      <c r="Q34" s="11"/>
      <c r="R34" s="85">
        <f>SUM($P34*$H34)</f>
        <v>0</v>
      </c>
    </row>
    <row r="35" spans="1:18" ht="35.5" customHeight="1" x14ac:dyDescent="0.35">
      <c r="A35" s="11"/>
      <c r="B35" s="16"/>
      <c r="C35" s="16"/>
      <c r="D35" s="14" t="s">
        <v>166</v>
      </c>
      <c r="E35" s="14" t="s">
        <v>135</v>
      </c>
      <c r="F35" s="14" t="s">
        <v>175</v>
      </c>
      <c r="G35" s="14" t="s">
        <v>176</v>
      </c>
      <c r="H35" s="88">
        <v>9.1804319999999997E-4</v>
      </c>
      <c r="I35" s="123">
        <v>2023</v>
      </c>
      <c r="J35" s="101" t="s">
        <v>177</v>
      </c>
      <c r="K35" s="95" t="s">
        <v>178</v>
      </c>
      <c r="L35" s="23"/>
      <c r="M35" s="11"/>
      <c r="N35" s="31">
        <v>1</v>
      </c>
      <c r="O35" s="11"/>
      <c r="P35" s="27">
        <f>SUM(($H$9/N35)*L35)</f>
        <v>0</v>
      </c>
      <c r="Q35" s="11"/>
      <c r="R35" s="85">
        <f>SUM($P35*$H35)</f>
        <v>0</v>
      </c>
    </row>
    <row r="36" spans="1:18" ht="20.25" customHeight="1" x14ac:dyDescent="0.35">
      <c r="A36" s="11"/>
      <c r="B36" s="16"/>
      <c r="C36" s="16"/>
      <c r="D36" s="14"/>
      <c r="E36" s="14"/>
      <c r="F36" s="14"/>
      <c r="G36" s="14"/>
      <c r="H36" s="88"/>
      <c r="I36" s="123"/>
      <c r="J36" s="101"/>
      <c r="K36" s="95"/>
      <c r="L36" s="76"/>
      <c r="M36" s="11"/>
      <c r="N36" s="11"/>
      <c r="O36" s="11"/>
      <c r="P36" s="25"/>
      <c r="Q36" s="11"/>
      <c r="R36" s="76"/>
    </row>
    <row r="37" spans="1:18" ht="20.25" customHeight="1" x14ac:dyDescent="0.35">
      <c r="A37" s="11"/>
      <c r="B37" s="16"/>
      <c r="C37" s="16"/>
      <c r="D37" s="91" t="s">
        <v>179</v>
      </c>
      <c r="E37" s="91" t="s">
        <v>135</v>
      </c>
      <c r="F37" s="91" t="s">
        <v>180</v>
      </c>
      <c r="G37" s="91" t="s">
        <v>181</v>
      </c>
      <c r="H37" s="14"/>
      <c r="I37" s="123"/>
      <c r="J37" s="101"/>
      <c r="K37" s="95"/>
      <c r="L37" s="76"/>
      <c r="M37" s="11"/>
      <c r="N37" s="11"/>
      <c r="O37" s="11"/>
      <c r="P37" s="25"/>
      <c r="Q37" s="11"/>
      <c r="R37" s="76"/>
    </row>
    <row r="38" spans="1:18" ht="20.25" customHeight="1" x14ac:dyDescent="0.35">
      <c r="A38" s="11"/>
      <c r="B38" s="16"/>
      <c r="C38" s="16"/>
      <c r="D38" s="14" t="s">
        <v>182</v>
      </c>
      <c r="E38" s="15" t="s">
        <v>135</v>
      </c>
      <c r="F38" s="15" t="s">
        <v>183</v>
      </c>
      <c r="G38" s="16" t="s">
        <v>184</v>
      </c>
      <c r="H38" s="88">
        <v>2.0533333300000001E-2</v>
      </c>
      <c r="I38" s="123">
        <v>2023</v>
      </c>
      <c r="J38" s="101"/>
      <c r="K38" s="93" t="s">
        <v>185</v>
      </c>
      <c r="L38" s="23"/>
      <c r="M38" s="11"/>
      <c r="N38" s="31">
        <v>1</v>
      </c>
      <c r="O38" s="11"/>
      <c r="P38" s="27">
        <f>SUM(($H$9/N38)*L38)</f>
        <v>0</v>
      </c>
      <c r="Q38" s="11"/>
      <c r="R38" s="103">
        <f>SUM($P38*$H38)</f>
        <v>0</v>
      </c>
    </row>
    <row r="39" spans="1:18" ht="49.15" customHeight="1" x14ac:dyDescent="0.35">
      <c r="A39" s="11"/>
      <c r="B39" s="16"/>
      <c r="C39" s="16"/>
      <c r="D39" s="16" t="s">
        <v>186</v>
      </c>
      <c r="E39" s="15" t="s">
        <v>187</v>
      </c>
      <c r="F39" s="15" t="s">
        <v>187</v>
      </c>
      <c r="G39" s="16" t="s">
        <v>188</v>
      </c>
      <c r="H39" s="96"/>
      <c r="I39" s="97"/>
      <c r="J39" s="102" t="s">
        <v>189</v>
      </c>
      <c r="K39" s="98"/>
      <c r="L39" s="108"/>
      <c r="M39" s="11"/>
      <c r="N39" s="104"/>
      <c r="O39" s="11"/>
      <c r="P39" s="105"/>
      <c r="Q39" s="11"/>
      <c r="R39" s="106"/>
    </row>
    <row r="40" spans="1:18" x14ac:dyDescent="0.35">
      <c r="A40" s="11"/>
      <c r="B40" s="11"/>
      <c r="C40" s="11"/>
      <c r="D40" s="11"/>
      <c r="E40" s="11"/>
      <c r="F40" s="11"/>
      <c r="G40" s="11" t="s">
        <v>33</v>
      </c>
      <c r="H40" s="44"/>
      <c r="I40" s="119"/>
      <c r="J40" s="45"/>
      <c r="K40" s="11"/>
      <c r="L40" s="24"/>
      <c r="M40" s="24"/>
      <c r="N40" s="11"/>
      <c r="O40" s="11"/>
      <c r="P40" s="76"/>
      <c r="Q40" s="11"/>
      <c r="R40" s="107"/>
    </row>
    <row r="41" spans="1:18" x14ac:dyDescent="0.35">
      <c r="A41" s="11"/>
      <c r="B41" s="11"/>
      <c r="C41" s="11"/>
      <c r="D41" s="11"/>
      <c r="E41" s="11"/>
      <c r="F41" s="11"/>
      <c r="G41" s="11"/>
      <c r="H41" s="44"/>
      <c r="I41" s="119"/>
      <c r="J41" s="45"/>
      <c r="K41" s="11"/>
      <c r="L41" s="27">
        <f>SUM((L21+L22+L23+L24+L27+L28+L29+L30+L33+L34+L35+L38))</f>
        <v>0</v>
      </c>
      <c r="M41" s="86"/>
      <c r="N41" s="11"/>
      <c r="O41" s="11"/>
      <c r="P41" s="27">
        <f>SUM(P21+P22+P23+P24+P27+P28+P29+P30+P33+P34+P35+P38)</f>
        <v>0</v>
      </c>
      <c r="Q41" s="11"/>
      <c r="R41" s="87">
        <f>SUM(R21+R22+R23+R24+R27+R28+R29+R30+R33+R34+R35+R38)</f>
        <v>0</v>
      </c>
    </row>
    <row r="42" spans="1:18" x14ac:dyDescent="0.35">
      <c r="A42" s="11"/>
      <c r="B42" s="11"/>
      <c r="C42" s="11"/>
      <c r="D42" s="11" t="s">
        <v>33</v>
      </c>
      <c r="E42" s="11"/>
      <c r="F42" s="11"/>
      <c r="G42" s="11"/>
      <c r="H42" s="44"/>
      <c r="I42" s="119"/>
      <c r="J42" s="45"/>
      <c r="K42" s="11"/>
      <c r="L42" s="22" t="s">
        <v>190</v>
      </c>
      <c r="M42" s="22"/>
      <c r="N42" s="11" t="s">
        <v>33</v>
      </c>
      <c r="O42" s="11"/>
      <c r="P42" s="22" t="s">
        <v>191</v>
      </c>
      <c r="Q42" s="11"/>
      <c r="R42" s="22" t="s">
        <v>191</v>
      </c>
    </row>
    <row r="43" spans="1:18" x14ac:dyDescent="0.35">
      <c r="J43" s="40" t="s">
        <v>33</v>
      </c>
    </row>
    <row r="44" spans="1:18" x14ac:dyDescent="0.35">
      <c r="N44" t="s">
        <v>33</v>
      </c>
    </row>
    <row r="46" spans="1:18" x14ac:dyDescent="0.35">
      <c r="N46" t="s">
        <v>33</v>
      </c>
      <c r="R46" t="s">
        <v>33</v>
      </c>
    </row>
    <row r="47" spans="1:18" x14ac:dyDescent="0.35">
      <c r="J47" s="40" t="s">
        <v>33</v>
      </c>
    </row>
  </sheetData>
  <mergeCells count="3">
    <mergeCell ref="B10:C10"/>
    <mergeCell ref="D10:E10"/>
    <mergeCell ref="N11:N15"/>
  </mergeCells>
  <conditionalFormatting sqref="L14">
    <cfRule type="cellIs" dxfId="2" priority="4" operator="lessThan">
      <formula>0</formula>
    </cfRule>
  </conditionalFormatting>
  <conditionalFormatting sqref="P11">
    <cfRule type="cellIs" dxfId="1" priority="2" operator="greaterThan">
      <formula>$H$9</formula>
    </cfRule>
  </conditionalFormatting>
  <conditionalFormatting sqref="P14">
    <cfRule type="cellIs" dxfId="0" priority="3" operator="lessThan">
      <formula>0</formula>
    </cfRule>
  </conditionalFormatting>
  <pageMargins left="0.70866141732283472" right="0.70866141732283472" top="0.74803149606299213" bottom="0.74803149606299213" header="0.31496062992125984" footer="0.31496062992125984"/>
  <pageSetup paperSize="9" pageOrder="overThenDown" orientation="landscape" r:id="rId1"/>
  <headerFooter>
    <oddHeader>&amp;LUpphandlingsmyndigheten&amp;RMiljöspendanalys fördelningsnyckel EL Process-LCA-metod</oddHeader>
    <oddFoote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0bf3012-8c9f-4acb-ae22-4fe08b821d41" xsi:nil="true"/>
    <lcf76f155ced4ddcb4097134ff3c332f xmlns="93d92b77-51c1-4c66-ad7a-e69d1e9779d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4FB4E27E01E0F4BA919345FE16DFD8B" ma:contentTypeVersion="15" ma:contentTypeDescription="Skapa ett nytt dokument." ma:contentTypeScope="" ma:versionID="cfee405fd34f842da0ba91bbd2b153e4">
  <xsd:schema xmlns:xsd="http://www.w3.org/2001/XMLSchema" xmlns:xs="http://www.w3.org/2001/XMLSchema" xmlns:p="http://schemas.microsoft.com/office/2006/metadata/properties" xmlns:ns2="93d92b77-51c1-4c66-ad7a-e69d1e9779da" xmlns:ns3="70bf3012-8c9f-4acb-ae22-4fe08b821d41" targetNamespace="http://schemas.microsoft.com/office/2006/metadata/properties" ma:root="true" ma:fieldsID="4fc2ee3909a0326b2c5d9a2847a5ffb3" ns2:_="" ns3:_="">
    <xsd:import namespace="93d92b77-51c1-4c66-ad7a-e69d1e9779da"/>
    <xsd:import namespace="70bf3012-8c9f-4acb-ae22-4fe08b821d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d92b77-51c1-4c66-ad7a-e69d1e9779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Bildmarkeringar" ma:readOnly="false" ma:fieldId="{5cf76f15-5ced-4ddc-b409-7134ff3c332f}" ma:taxonomyMulti="true" ma:sspId="7c348b0c-bc67-4832-bf0c-49095bc38476"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bf3012-8c9f-4acb-ae22-4fe08b821d41"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element name="TaxCatchAll" ma:index="16" nillable="true" ma:displayName="Taxonomy Catch All Column" ma:hidden="true" ma:list="{9d253f19-007b-4756-9f91-a039b9c0ea81}" ma:internalName="TaxCatchAll" ma:showField="CatchAllData" ma:web="70bf3012-8c9f-4acb-ae22-4fe08b821d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092D6F-0736-4C0B-B20B-F2A232719F34}">
  <ds:schemaRefs>
    <ds:schemaRef ds:uri="http://schemas.microsoft.com/sharepoint/v3/contenttype/forms"/>
  </ds:schemaRefs>
</ds:datastoreItem>
</file>

<file path=customXml/itemProps2.xml><?xml version="1.0" encoding="utf-8"?>
<ds:datastoreItem xmlns:ds="http://schemas.openxmlformats.org/officeDocument/2006/customXml" ds:itemID="{A55B7923-C36D-4C23-B2F0-5E74FEEC1FDF}">
  <ds:schemaRefs>
    <ds:schemaRef ds:uri="http://schemas.microsoft.com/office/2006/documentManagement/types"/>
    <ds:schemaRef ds:uri="http://purl.org/dc/terms/"/>
    <ds:schemaRef ds:uri="http://purl.org/dc/elements/1.1/"/>
    <ds:schemaRef ds:uri="http://purl.org/dc/dcmitype/"/>
    <ds:schemaRef ds:uri="http://schemas.microsoft.com/office/2006/metadata/properties"/>
    <ds:schemaRef ds:uri="http://schemas.microsoft.com/office/infopath/2007/PartnerControls"/>
    <ds:schemaRef ds:uri="93d92b77-51c1-4c66-ad7a-e69d1e9779da"/>
    <ds:schemaRef ds:uri="http://schemas.openxmlformats.org/package/2006/metadata/core-properties"/>
    <ds:schemaRef ds:uri="70bf3012-8c9f-4acb-ae22-4fe08b821d41"/>
    <ds:schemaRef ds:uri="http://www.w3.org/XML/1998/namespace"/>
  </ds:schemaRefs>
</ds:datastoreItem>
</file>

<file path=customXml/itemProps3.xml><?xml version="1.0" encoding="utf-8"?>
<ds:datastoreItem xmlns:ds="http://schemas.openxmlformats.org/officeDocument/2006/customXml" ds:itemID="{C6D28189-3D93-44E6-82CD-2E9762A77E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d92b77-51c1-4c66-ad7a-e69d1e9779da"/>
    <ds:schemaRef ds:uri="70bf3012-8c9f-4acb-ae22-4fe08b821d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1</vt:i4>
      </vt:variant>
    </vt:vector>
  </HeadingPairs>
  <TitlesOfParts>
    <vt:vector size="5" baseType="lpstr">
      <vt:lpstr>Information om version (2)</vt:lpstr>
      <vt:lpstr>Information om version</vt:lpstr>
      <vt:lpstr>Information Drivmedel</vt:lpstr>
      <vt:lpstr>Fördelningsnyckel drivmedel</vt:lpstr>
      <vt:lpstr>'Information Drivmedel'!_Hlk90904383</vt:lpstr>
    </vt:vector>
  </TitlesOfParts>
  <Manager/>
  <Company>IVL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Jens Johansson</dc:creator>
  <cp:keywords/>
  <dc:description/>
  <cp:lastModifiedBy>Maike Bäcklin</cp:lastModifiedBy>
  <cp:revision/>
  <dcterms:created xsi:type="dcterms:W3CDTF">2022-02-02T15:26:32Z</dcterms:created>
  <dcterms:modified xsi:type="dcterms:W3CDTF">2025-01-27T09:51:32Z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0x01010044FB4E27E01E0F4BA919345FE16DFD8B</vt:lpwstr>
  </property>
  <property fmtid="{D5CDD505-2E9C-101B-9397-08002B2CF9AE}" pid="3" name="MediaServiceImageTags">
    <vt:lpwstr/>
  </property>
</Properties>
</file>